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\\arquivos\GEESP\16. Processos de contratação\8. Termos de Referência\Topografia - Pregão\"/>
    </mc:Choice>
  </mc:AlternateContent>
  <bookViews>
    <workbookView xWindow="0" yWindow="0" windowWidth="13500" windowHeight="11430" activeTab="1"/>
  </bookViews>
  <sheets>
    <sheet name="Orçamento Sintético" sheetId="1" r:id="rId1"/>
    <sheet name="CPUs" sheetId="9" r:id="rId2"/>
    <sheet name="CRONOGRAMA" sheetId="10" r:id="rId3"/>
    <sheet name="BDI-SERVIÇOS PI" sheetId="3" r:id="rId4"/>
    <sheet name="ENCARGOS" sheetId="6" r:id="rId5"/>
    <sheet name="Modelo_Orçamento" sheetId="8" r:id="rId6"/>
    <sheet name="Modelo_Composição" sheetId="7" r:id="rId7"/>
    <sheet name="Modelo_Cronograma" sheetId="14" r:id="rId8"/>
    <sheet name="Modelo_BDI" sheetId="4" r:id="rId9"/>
    <sheet name="Modelo_Encargos" sheetId="5" r:id="rId10"/>
    <sheet name="Critério de Medição" sheetId="12" r:id="rId11"/>
  </sheets>
  <externalReferences>
    <externalReference r:id="rId12"/>
  </externalReferences>
  <definedNames>
    <definedName name="_xlnm.Print_Area" localSheetId="3">'BDI-SERVIÇOS PI'!$A$1:$K$50</definedName>
    <definedName name="_xlnm.Print_Area" localSheetId="1">CPUs!$A$1:$J$441</definedName>
    <definedName name="_xlnm.Print_Area" localSheetId="10">'Critério de Medição'!$A$1:$D$18</definedName>
    <definedName name="_xlnm.Print_Area" localSheetId="2">CRONOGRAMA!$B$1:$AC$31</definedName>
    <definedName name="_xlnm.Print_Area" localSheetId="4">ENCARGOS!$A$1:$K$67</definedName>
    <definedName name="_xlnm.Print_Area" localSheetId="8">Modelo_BDI!$A$1:$K$49</definedName>
    <definedName name="_xlnm.Print_Area" localSheetId="6">Modelo_Composição!$B$1:$L$47</definedName>
    <definedName name="_xlnm.Print_Area" localSheetId="7">Modelo_Cronograma!$B$1:$AC$31</definedName>
    <definedName name="_xlnm.Print_Area" localSheetId="9">Modelo_Encargos!$A$1:$K$53</definedName>
    <definedName name="_xlnm.Print_Area" localSheetId="5">Modelo_Orçamento!$A$1:$H$20</definedName>
    <definedName name="_xlnm.Print_Area" localSheetId="0">'Orçamento Sintético'!$A$1:$J$20</definedName>
    <definedName name="_xlnm.Print_Titles" localSheetId="1">CPUs!$1:$4</definedName>
  </definedNames>
  <calcPr calcId="162913"/>
</workbook>
</file>

<file path=xl/calcChain.xml><?xml version="1.0" encoding="utf-8"?>
<calcChain xmlns="http://schemas.openxmlformats.org/spreadsheetml/2006/main">
  <c r="G2" i="1" l="1"/>
  <c r="F10" i="14" l="1"/>
  <c r="H55" i="14"/>
  <c r="H56" i="14" s="1"/>
  <c r="E26" i="14"/>
  <c r="E12" i="14" s="1"/>
  <c r="D22" i="14"/>
  <c r="F21" i="14"/>
  <c r="G21" i="14" s="1"/>
  <c r="F19" i="14"/>
  <c r="D19" i="14"/>
  <c r="D16" i="14"/>
  <c r="F15" i="14"/>
  <c r="G15" i="14" s="1"/>
  <c r="F13" i="14"/>
  <c r="D13" i="14"/>
  <c r="AA10" i="14"/>
  <c r="Z10" i="14"/>
  <c r="Y10" i="14"/>
  <c r="X10" i="14"/>
  <c r="W10" i="14"/>
  <c r="S10" i="14"/>
  <c r="R10" i="14"/>
  <c r="Q10" i="14"/>
  <c r="P10" i="14"/>
  <c r="O10" i="14"/>
  <c r="K10" i="14"/>
  <c r="J10" i="14"/>
  <c r="I10" i="14"/>
  <c r="H10" i="14"/>
  <c r="G10" i="14"/>
  <c r="D10" i="14"/>
  <c r="G3" i="14"/>
  <c r="H21" i="10"/>
  <c r="I21" i="10" s="1"/>
  <c r="J21" i="10" s="1"/>
  <c r="K21" i="10" s="1"/>
  <c r="L21" i="10" s="1"/>
  <c r="M21" i="10" s="1"/>
  <c r="N21" i="10" s="1"/>
  <c r="O21" i="10" s="1"/>
  <c r="P21" i="10" s="1"/>
  <c r="Q21" i="10" s="1"/>
  <c r="R21" i="10" s="1"/>
  <c r="S21" i="10" s="1"/>
  <c r="T21" i="10" s="1"/>
  <c r="U21" i="10" s="1"/>
  <c r="V21" i="10" s="1"/>
  <c r="W21" i="10" s="1"/>
  <c r="X21" i="10" s="1"/>
  <c r="Y21" i="10" s="1"/>
  <c r="Z21" i="10" s="1"/>
  <c r="AA21" i="10" s="1"/>
  <c r="AB21" i="10" s="1"/>
  <c r="AC21" i="10" s="1"/>
  <c r="G21" i="10"/>
  <c r="F21" i="10"/>
  <c r="H15" i="10"/>
  <c r="I15" i="10" s="1"/>
  <c r="J15" i="10" s="1"/>
  <c r="K15" i="10" s="1"/>
  <c r="L15" i="10" s="1"/>
  <c r="M15" i="10" s="1"/>
  <c r="N15" i="10" s="1"/>
  <c r="O15" i="10" s="1"/>
  <c r="P15" i="10" s="1"/>
  <c r="Q15" i="10" s="1"/>
  <c r="R15" i="10" s="1"/>
  <c r="S15" i="10" s="1"/>
  <c r="T15" i="10" s="1"/>
  <c r="U15" i="10" s="1"/>
  <c r="V15" i="10" s="1"/>
  <c r="W15" i="10" s="1"/>
  <c r="X15" i="10" s="1"/>
  <c r="Y15" i="10" s="1"/>
  <c r="Z15" i="10" s="1"/>
  <c r="AA15" i="10" s="1"/>
  <c r="AB15" i="10" s="1"/>
  <c r="AC15" i="10" s="1"/>
  <c r="G15" i="10"/>
  <c r="F15" i="10"/>
  <c r="E22" i="10"/>
  <c r="D22" i="10"/>
  <c r="N10" i="1"/>
  <c r="M10" i="1"/>
  <c r="L10" i="1"/>
  <c r="L9" i="1"/>
  <c r="L7" i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E18" i="14" l="1"/>
  <c r="E21" i="14"/>
  <c r="E15" i="14"/>
  <c r="H21" i="14"/>
  <c r="G19" i="14"/>
  <c r="H15" i="14"/>
  <c r="G13" i="14"/>
  <c r="L10" i="14"/>
  <c r="T10" i="14"/>
  <c r="AB10" i="14"/>
  <c r="F16" i="14"/>
  <c r="F26" i="14" s="1"/>
  <c r="AC22" i="14"/>
  <c r="M10" i="14"/>
  <c r="U10" i="14"/>
  <c r="AC10" i="14"/>
  <c r="G16" i="14"/>
  <c r="E24" i="14"/>
  <c r="N10" i="14"/>
  <c r="V10" i="14"/>
  <c r="C2" i="12"/>
  <c r="E3" i="5"/>
  <c r="E3" i="4"/>
  <c r="AC22" i="10"/>
  <c r="E16" i="10"/>
  <c r="E13" i="10"/>
  <c r="F13" i="10" s="1"/>
  <c r="E10" i="10"/>
  <c r="F10" i="10" s="1"/>
  <c r="E19" i="10"/>
  <c r="N13" i="10"/>
  <c r="M13" i="10"/>
  <c r="D19" i="10"/>
  <c r="D16" i="10"/>
  <c r="D13" i="10"/>
  <c r="F3" i="7"/>
  <c r="B2" i="8"/>
  <c r="E3" i="6"/>
  <c r="E3" i="3"/>
  <c r="G3" i="10"/>
  <c r="C2" i="9"/>
  <c r="L6" i="1"/>
  <c r="L8" i="1"/>
  <c r="M11" i="1"/>
  <c r="M12" i="1" s="1"/>
  <c r="O10" i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D10" i="10"/>
  <c r="H55" i="10"/>
  <c r="H56" i="10" s="1"/>
  <c r="H39" i="7"/>
  <c r="H38" i="7"/>
  <c r="H37" i="7"/>
  <c r="H34" i="7"/>
  <c r="H31" i="7"/>
  <c r="H29" i="7"/>
  <c r="H26" i="7"/>
  <c r="H24" i="7"/>
  <c r="H20" i="7"/>
  <c r="H15" i="7"/>
  <c r="J19" i="3"/>
  <c r="J20" i="3"/>
  <c r="J18" i="3"/>
  <c r="J27" i="3"/>
  <c r="J34" i="3"/>
  <c r="V32" i="3"/>
  <c r="U32" i="3"/>
  <c r="T32" i="3"/>
  <c r="R32" i="3"/>
  <c r="Q29" i="3"/>
  <c r="Q25" i="3" s="1"/>
  <c r="P20" i="3"/>
  <c r="P21" i="3"/>
  <c r="P22" i="3"/>
  <c r="P23" i="3"/>
  <c r="P24" i="3"/>
  <c r="O25" i="3"/>
  <c r="S24" i="3"/>
  <c r="O24" i="3"/>
  <c r="S23" i="3"/>
  <c r="O23" i="3"/>
  <c r="S22" i="3"/>
  <c r="O22" i="3"/>
  <c r="S21" i="3"/>
  <c r="O21" i="3"/>
  <c r="S20" i="3"/>
  <c r="O20" i="3"/>
  <c r="H10" i="10" l="1"/>
  <c r="G10" i="10"/>
  <c r="I10" i="10"/>
  <c r="M10" i="10"/>
  <c r="R10" i="10"/>
  <c r="U10" i="10"/>
  <c r="V19" i="10"/>
  <c r="N19" i="10"/>
  <c r="F19" i="10"/>
  <c r="AB19" i="10"/>
  <c r="T19" i="10"/>
  <c r="W19" i="10"/>
  <c r="O19" i="10"/>
  <c r="G19" i="10"/>
  <c r="AC19" i="10"/>
  <c r="U19" i="10"/>
  <c r="M19" i="10"/>
  <c r="L19" i="10"/>
  <c r="H19" i="10"/>
  <c r="AA19" i="10"/>
  <c r="S19" i="10"/>
  <c r="K19" i="10"/>
  <c r="Z19" i="10"/>
  <c r="R19" i="10"/>
  <c r="J19" i="10"/>
  <c r="Y19" i="10"/>
  <c r="Q19" i="10"/>
  <c r="I19" i="10"/>
  <c r="I26" i="10" s="1"/>
  <c r="X19" i="10"/>
  <c r="P19" i="10"/>
  <c r="X10" i="10"/>
  <c r="J10" i="10"/>
  <c r="G16" i="10"/>
  <c r="F16" i="10"/>
  <c r="E26" i="10"/>
  <c r="E24" i="10" s="1"/>
  <c r="I13" i="10"/>
  <c r="Q10" i="10"/>
  <c r="G26" i="14"/>
  <c r="G27" i="14" s="1"/>
  <c r="F29" i="14"/>
  <c r="F27" i="14"/>
  <c r="F30" i="14" s="1"/>
  <c r="G30" i="14" s="1"/>
  <c r="I21" i="14"/>
  <c r="H19" i="14"/>
  <c r="H13" i="14"/>
  <c r="I15" i="14"/>
  <c r="AC13" i="10"/>
  <c r="X13" i="10"/>
  <c r="O11" i="1"/>
  <c r="O12" i="1" s="1"/>
  <c r="Z10" i="10"/>
  <c r="AB10" i="10"/>
  <c r="L11" i="1"/>
  <c r="L12" i="1" s="1"/>
  <c r="N11" i="1"/>
  <c r="N12" i="1" s="1"/>
  <c r="L10" i="10"/>
  <c r="M26" i="10"/>
  <c r="Q13" i="10"/>
  <c r="W10" i="10"/>
  <c r="Z13" i="10"/>
  <c r="AB13" i="10"/>
  <c r="H13" i="10"/>
  <c r="L13" i="10"/>
  <c r="P10" i="10"/>
  <c r="T10" i="10"/>
  <c r="W13" i="10"/>
  <c r="Y10" i="10"/>
  <c r="R13" i="10"/>
  <c r="R26" i="10" s="1"/>
  <c r="U13" i="10"/>
  <c r="K10" i="10"/>
  <c r="P13" i="10"/>
  <c r="T13" i="10"/>
  <c r="Y13" i="10"/>
  <c r="G13" i="10"/>
  <c r="K13" i="10"/>
  <c r="O10" i="10"/>
  <c r="S10" i="10"/>
  <c r="V10" i="10"/>
  <c r="AA10" i="10"/>
  <c r="AC10" i="10"/>
  <c r="V13" i="10"/>
  <c r="AA13" i="10"/>
  <c r="O13" i="10"/>
  <c r="S13" i="10"/>
  <c r="J13" i="10"/>
  <c r="N10" i="10"/>
  <c r="N26" i="10" s="1"/>
  <c r="Q32" i="3"/>
  <c r="P25" i="3"/>
  <c r="P30" i="3" s="1"/>
  <c r="P31" i="3" s="1"/>
  <c r="U26" i="10" l="1"/>
  <c r="AC26" i="10"/>
  <c r="L26" i="10"/>
  <c r="K26" i="10"/>
  <c r="Q26" i="10"/>
  <c r="Q27" i="10" s="1"/>
  <c r="F26" i="10"/>
  <c r="F27" i="10" s="1"/>
  <c r="F30" i="10" s="1"/>
  <c r="T26" i="10"/>
  <c r="T27" i="10" s="1"/>
  <c r="X26" i="10"/>
  <c r="X27" i="10" s="1"/>
  <c r="G29" i="14"/>
  <c r="J21" i="14"/>
  <c r="I19" i="14"/>
  <c r="J15" i="14"/>
  <c r="I13" i="14"/>
  <c r="H26" i="14"/>
  <c r="H27" i="14" s="1"/>
  <c r="H30" i="14" s="1"/>
  <c r="P26" i="10"/>
  <c r="P27" i="10" s="1"/>
  <c r="J26" i="10"/>
  <c r="J27" i="10" s="1"/>
  <c r="G26" i="10"/>
  <c r="G27" i="10" s="1"/>
  <c r="H26" i="10"/>
  <c r="H27" i="10" s="1"/>
  <c r="Y26" i="10"/>
  <c r="Y27" i="10" s="1"/>
  <c r="S26" i="10"/>
  <c r="S27" i="10" s="1"/>
  <c r="AB26" i="10"/>
  <c r="AB27" i="10" s="1"/>
  <c r="Z26" i="10"/>
  <c r="Z27" i="10" s="1"/>
  <c r="O26" i="10"/>
  <c r="O27" i="10" s="1"/>
  <c r="AA26" i="10"/>
  <c r="AA27" i="10" s="1"/>
  <c r="W26" i="10"/>
  <c r="W27" i="10" s="1"/>
  <c r="V26" i="10"/>
  <c r="V27" i="10" s="1"/>
  <c r="M27" i="10"/>
  <c r="L27" i="10"/>
  <c r="AC27" i="10"/>
  <c r="K27" i="10"/>
  <c r="U27" i="10"/>
  <c r="N27" i="10"/>
  <c r="R27" i="10"/>
  <c r="P11" i="1"/>
  <c r="P12" i="1" s="1"/>
  <c r="E18" i="10"/>
  <c r="E21" i="10"/>
  <c r="E12" i="10"/>
  <c r="E15" i="10"/>
  <c r="I27" i="10"/>
  <c r="F29" i="10" l="1"/>
  <c r="G29" i="10" s="1"/>
  <c r="H29" i="10" s="1"/>
  <c r="I29" i="10" s="1"/>
  <c r="J29" i="10" s="1"/>
  <c r="K29" i="10" s="1"/>
  <c r="L29" i="10" s="1"/>
  <c r="M29" i="10" s="1"/>
  <c r="N29" i="10" s="1"/>
  <c r="O29" i="10" s="1"/>
  <c r="P29" i="10" s="1"/>
  <c r="Q29" i="10" s="1"/>
  <c r="R29" i="10" s="1"/>
  <c r="S29" i="10" s="1"/>
  <c r="T29" i="10" s="1"/>
  <c r="U29" i="10" s="1"/>
  <c r="V29" i="10" s="1"/>
  <c r="W29" i="10" s="1"/>
  <c r="X29" i="10" s="1"/>
  <c r="Y29" i="10" s="1"/>
  <c r="Z29" i="10" s="1"/>
  <c r="AA29" i="10" s="1"/>
  <c r="AB29" i="10" s="1"/>
  <c r="AC29" i="10" s="1"/>
  <c r="H29" i="14"/>
  <c r="K15" i="14"/>
  <c r="J13" i="14"/>
  <c r="I26" i="14"/>
  <c r="I27" i="14" s="1"/>
  <c r="I30" i="14" s="1"/>
  <c r="K21" i="14"/>
  <c r="J19" i="14"/>
  <c r="J26" i="14" s="1"/>
  <c r="J27" i="14" s="1"/>
  <c r="G30" i="10"/>
  <c r="H30" i="10" s="1"/>
  <c r="I30" i="10" s="1"/>
  <c r="J30" i="10" s="1"/>
  <c r="K30" i="10" s="1"/>
  <c r="L30" i="10" s="1"/>
  <c r="M30" i="10" s="1"/>
  <c r="N30" i="10" s="1"/>
  <c r="O30" i="10" s="1"/>
  <c r="P30" i="10" s="1"/>
  <c r="Q30" i="10" s="1"/>
  <c r="R30" i="10" s="1"/>
  <c r="S30" i="10" s="1"/>
  <c r="T30" i="10" s="1"/>
  <c r="U30" i="10" s="1"/>
  <c r="V30" i="10" s="1"/>
  <c r="W30" i="10" s="1"/>
  <c r="X30" i="10" s="1"/>
  <c r="Y30" i="10" s="1"/>
  <c r="Z30" i="10" s="1"/>
  <c r="AA30" i="10" s="1"/>
  <c r="AB30" i="10" s="1"/>
  <c r="AC30" i="10" s="1"/>
  <c r="Q11" i="1"/>
  <c r="Q12" i="1" s="1"/>
  <c r="J30" i="14" l="1"/>
  <c r="L21" i="14"/>
  <c r="K19" i="14"/>
  <c r="L15" i="14"/>
  <c r="K13" i="14"/>
  <c r="I29" i="14"/>
  <c r="J29" i="14" s="1"/>
  <c r="R11" i="1"/>
  <c r="R12" i="1" s="1"/>
  <c r="L13" i="14" l="1"/>
  <c r="M15" i="14"/>
  <c r="K26" i="14"/>
  <c r="K27" i="14" s="1"/>
  <c r="K30" i="14" s="1"/>
  <c r="M21" i="14"/>
  <c r="L19" i="14"/>
  <c r="L26" i="14" s="1"/>
  <c r="L27" i="14" s="1"/>
  <c r="S11" i="1"/>
  <c r="S12" i="1" s="1"/>
  <c r="L30" i="14" l="1"/>
  <c r="N15" i="14"/>
  <c r="M13" i="14"/>
  <c r="N21" i="14"/>
  <c r="M19" i="14"/>
  <c r="M26" i="14" s="1"/>
  <c r="M27" i="14" s="1"/>
  <c r="K29" i="14"/>
  <c r="L29" i="14" s="1"/>
  <c r="M29" i="14" s="1"/>
  <c r="T11" i="1"/>
  <c r="T12" i="1" s="1"/>
  <c r="M30" i="14" l="1"/>
  <c r="O21" i="14"/>
  <c r="N19" i="14"/>
  <c r="N13" i="14"/>
  <c r="O15" i="14"/>
  <c r="U11" i="1"/>
  <c r="U12" i="1" s="1"/>
  <c r="P15" i="14" l="1"/>
  <c r="O13" i="14"/>
  <c r="P21" i="14"/>
  <c r="O19" i="14"/>
  <c r="O26" i="14" s="1"/>
  <c r="O27" i="14" s="1"/>
  <c r="N26" i="14"/>
  <c r="V11" i="1"/>
  <c r="V12" i="1" s="1"/>
  <c r="N27" i="14" l="1"/>
  <c r="N30" i="14" s="1"/>
  <c r="O30" i="14" s="1"/>
  <c r="N29" i="14"/>
  <c r="O29" i="14" s="1"/>
  <c r="Q21" i="14"/>
  <c r="P19" i="14"/>
  <c r="Q15" i="14"/>
  <c r="P13" i="14"/>
  <c r="W11" i="1"/>
  <c r="W12" i="1" s="1"/>
  <c r="P26" i="14" l="1"/>
  <c r="P27" i="14" s="1"/>
  <c r="P30" i="14" s="1"/>
  <c r="R21" i="14"/>
  <c r="Q19" i="14"/>
  <c r="R15" i="14"/>
  <c r="Q13" i="14"/>
  <c r="X11" i="1"/>
  <c r="X12" i="1" s="1"/>
  <c r="P29" i="14" l="1"/>
  <c r="S15" i="14"/>
  <c r="R13" i="14"/>
  <c r="Q26" i="14"/>
  <c r="Q27" i="14" s="1"/>
  <c r="Q30" i="14" s="1"/>
  <c r="S21" i="14"/>
  <c r="R19" i="14"/>
  <c r="R26" i="14" s="1"/>
  <c r="R27" i="14" s="1"/>
  <c r="Y11" i="1"/>
  <c r="Y12" i="1" s="1"/>
  <c r="R30" i="14" l="1"/>
  <c r="T21" i="14"/>
  <c r="S19" i="14"/>
  <c r="T15" i="14"/>
  <c r="S13" i="14"/>
  <c r="Q29" i="14"/>
  <c r="R29" i="14" s="1"/>
  <c r="Z11" i="1"/>
  <c r="Z12" i="1" s="1"/>
  <c r="T13" i="14" l="1"/>
  <c r="U15" i="14"/>
  <c r="S26" i="14"/>
  <c r="S27" i="14" s="1"/>
  <c r="S30" i="14" s="1"/>
  <c r="U21" i="14"/>
  <c r="T19" i="14"/>
  <c r="T26" i="14" s="1"/>
  <c r="T27" i="14" s="1"/>
  <c r="AA11" i="1"/>
  <c r="AA12" i="1" s="1"/>
  <c r="V15" i="14" l="1"/>
  <c r="U13" i="14"/>
  <c r="T30" i="14"/>
  <c r="V21" i="14"/>
  <c r="U19" i="14"/>
  <c r="U26" i="14" s="1"/>
  <c r="U27" i="14" s="1"/>
  <c r="S29" i="14"/>
  <c r="T29" i="14" s="1"/>
  <c r="AB11" i="1"/>
  <c r="AB12" i="1" s="1"/>
  <c r="U29" i="14" l="1"/>
  <c r="V19" i="14"/>
  <c r="W21" i="14"/>
  <c r="U30" i="14"/>
  <c r="W15" i="14"/>
  <c r="V13" i="14"/>
  <c r="AC11" i="1"/>
  <c r="AC12" i="1" s="1"/>
  <c r="X15" i="14" l="1"/>
  <c r="W13" i="14"/>
  <c r="X21" i="14"/>
  <c r="W19" i="14"/>
  <c r="W26" i="14" s="1"/>
  <c r="W27" i="14" s="1"/>
  <c r="V26" i="14"/>
  <c r="V27" i="14" s="1"/>
  <c r="V30" i="14" s="1"/>
  <c r="W30" i="14" s="1"/>
  <c r="AD11" i="1"/>
  <c r="AD12" i="1" s="1"/>
  <c r="V29" i="14" l="1"/>
  <c r="W29" i="14" s="1"/>
  <c r="Y21" i="14"/>
  <c r="X19" i="14"/>
  <c r="Y15" i="14"/>
  <c r="X13" i="14"/>
  <c r="AE11" i="1"/>
  <c r="AE12" i="1" s="1"/>
  <c r="Z15" i="14" l="1"/>
  <c r="Y13" i="14"/>
  <c r="X26" i="14"/>
  <c r="X27" i="14" s="1"/>
  <c r="X30" i="14" s="1"/>
  <c r="Z21" i="14"/>
  <c r="Y19" i="14"/>
  <c r="Y26" i="14" s="1"/>
  <c r="Y27" i="14" s="1"/>
  <c r="X29" i="14"/>
  <c r="AF11" i="1"/>
  <c r="AF12" i="1" s="1"/>
  <c r="Y29" i="14" l="1"/>
  <c r="AA21" i="14"/>
  <c r="Z19" i="14"/>
  <c r="Y30" i="14"/>
  <c r="AA15" i="14"/>
  <c r="Z13" i="14"/>
  <c r="AG11" i="1"/>
  <c r="AG12" i="1" s="1"/>
  <c r="AB15" i="14" l="1"/>
  <c r="AA13" i="14"/>
  <c r="Z26" i="14"/>
  <c r="AB21" i="14"/>
  <c r="AA19" i="14"/>
  <c r="AA26" i="14" s="1"/>
  <c r="AA27" i="14" s="1"/>
  <c r="AH11" i="1"/>
  <c r="AH12" i="1" s="1"/>
  <c r="AI11" i="1"/>
  <c r="AI12" i="1" s="1"/>
  <c r="Z27" i="14" l="1"/>
  <c r="Z30" i="14" s="1"/>
  <c r="AA30" i="14" s="1"/>
  <c r="Z29" i="14"/>
  <c r="AA29" i="14" s="1"/>
  <c r="AC21" i="14"/>
  <c r="AC19" i="14" s="1"/>
  <c r="AB19" i="14"/>
  <c r="AB13" i="14"/>
  <c r="AC15" i="14"/>
  <c r="AC13" i="14" s="1"/>
  <c r="AC26" i="14" l="1"/>
  <c r="AC27" i="14" s="1"/>
  <c r="AB26" i="14"/>
  <c r="AB27" i="14" s="1"/>
  <c r="AB30" i="14" s="1"/>
  <c r="AC30" i="14" l="1"/>
  <c r="AB29" i="14"/>
  <c r="AC29" i="14" s="1"/>
</calcChain>
</file>

<file path=xl/sharedStrings.xml><?xml version="1.0" encoding="utf-8"?>
<sst xmlns="http://schemas.openxmlformats.org/spreadsheetml/2006/main" count="2534" uniqueCount="542">
  <si>
    <t>Obra</t>
  </si>
  <si>
    <t>Bancos</t>
  </si>
  <si>
    <t>B.D.I.</t>
  </si>
  <si>
    <t>Encargos Sociais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</si>
  <si>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</si>
  <si>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</si>
  <si>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</si>
  <si>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</si>
  <si>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</si>
  <si>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</si>
  <si>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</si>
  <si>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</si>
  <si>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</si>
  <si>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</si>
  <si>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</si>
  <si>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 xml:space="preserve"> 1.1 </t>
  </si>
  <si>
    <t>Próprio</t>
  </si>
  <si>
    <t xml:space="preserve"> 1.2 </t>
  </si>
  <si>
    <t xml:space="preserve"> 1.3 </t>
  </si>
  <si>
    <t xml:space="preserve"> 1.4 </t>
  </si>
  <si>
    <t xml:space="preserve"> CPU 067 </t>
  </si>
  <si>
    <t>UN/MÊS</t>
  </si>
  <si>
    <t xml:space="preserve"> 1.5 </t>
  </si>
  <si>
    <t>EMBASA</t>
  </si>
  <si>
    <t>UN</t>
  </si>
  <si>
    <t xml:space="preserve"> 2.1 </t>
  </si>
  <si>
    <t>M</t>
  </si>
  <si>
    <t>COMPESA</t>
  </si>
  <si>
    <t xml:space="preserve"> CPU 068 </t>
  </si>
  <si>
    <t>A1</t>
  </si>
  <si>
    <t xml:space="preserve"> 2.2 </t>
  </si>
  <si>
    <t xml:space="preserve"> 3 </t>
  </si>
  <si>
    <t xml:space="preserve"> 3.1 </t>
  </si>
  <si>
    <t>Total Geral</t>
  </si>
  <si>
    <t>PROJETO:</t>
  </si>
  <si>
    <t>Nº EMAP:</t>
  </si>
  <si>
    <t>DATA:</t>
  </si>
  <si>
    <t>REVISÃO:</t>
  </si>
  <si>
    <t>ITENS</t>
  </si>
  <si>
    <t>DESCRIÇÃO</t>
  </si>
  <si>
    <t>%</t>
  </si>
  <si>
    <t>1.0</t>
  </si>
  <si>
    <t>ADMINISTRAÇÃO CENTRAL</t>
  </si>
  <si>
    <t>2.0</t>
  </si>
  <si>
    <t>DESPESAS FINANCEIRAS</t>
  </si>
  <si>
    <t>CUSTO TOTAL DO SERVIÇO (R$):</t>
  </si>
  <si>
    <t>3.0</t>
  </si>
  <si>
    <t>SEGURO / GARANTIA / RISCO</t>
  </si>
  <si>
    <t>ITEM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</si>
  <si>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</si>
  <si>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</si>
  <si>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</si>
  <si>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</si>
  <si>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</si>
  <si>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</si>
  <si>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3.1</t>
  </si>
  <si>
    <t>Seguro de Risco de Engenharia</t>
  </si>
  <si>
    <t>1 Quartil</t>
  </si>
  <si>
    <t>Médio</t>
  </si>
  <si>
    <t>3 Quartil</t>
  </si>
  <si>
    <t>3.2</t>
  </si>
  <si>
    <t>Garantia</t>
  </si>
  <si>
    <t>AC</t>
  </si>
  <si>
    <t>3.3</t>
  </si>
  <si>
    <t>Riscos</t>
  </si>
  <si>
    <t>SG</t>
  </si>
  <si>
    <t>SEGUROS e GARANTIA</t>
  </si>
  <si>
    <t>R</t>
  </si>
  <si>
    <t>RISCOS</t>
  </si>
  <si>
    <t>DF</t>
  </si>
  <si>
    <t>4.0</t>
  </si>
  <si>
    <t>LUCRO BRUTO</t>
  </si>
  <si>
    <t>L</t>
  </si>
  <si>
    <t>I</t>
  </si>
  <si>
    <t>IMPOSTOS</t>
  </si>
  <si>
    <t>6.1</t>
  </si>
  <si>
    <t>PIS</t>
  </si>
  <si>
    <t>5.0</t>
  </si>
  <si>
    <t>TRIBUTOS</t>
  </si>
  <si>
    <t>6.2</t>
  </si>
  <si>
    <t>COFINS</t>
  </si>
  <si>
    <t>5.1</t>
  </si>
  <si>
    <t>ISS (Observar Percentual da Localidade)</t>
  </si>
  <si>
    <t>6.3</t>
  </si>
  <si>
    <r>
      <t>ISS (</t>
    </r>
    <r>
      <rPr>
        <sz val="9"/>
        <color rgb="FFFF0000"/>
        <rFont val="Calibri"/>
        <family val="2"/>
        <scheme val="minor"/>
      </rPr>
      <t>CONFORME LEGISLAÇÃO MUNICIPAL</t>
    </r>
    <r>
      <rPr>
        <sz val="9"/>
        <rFont val="Calibri"/>
        <family val="2"/>
        <scheme val="minor"/>
      </rPr>
      <t>)</t>
    </r>
  </si>
  <si>
    <t>5.2</t>
  </si>
  <si>
    <t>6.4</t>
  </si>
  <si>
    <t>CONTRIB.PREV. SOBRE REC. BRUTA - CPRB</t>
  </si>
  <si>
    <t>Equação Acordão TCU 2.622/2013 - Plenário</t>
  </si>
  <si>
    <t>5.3</t>
  </si>
  <si>
    <t>TOTAL DO BDI (R$)</t>
  </si>
  <si>
    <t>Parâmetros do Acórdão 2.622/2013 - Plenário</t>
  </si>
  <si>
    <t>5.4</t>
  </si>
  <si>
    <t>CPRB</t>
  </si>
  <si>
    <t>PREÇO DE VENDA (R$)</t>
  </si>
  <si>
    <t>Sem CPRB</t>
  </si>
  <si>
    <t>BDI (%)</t>
  </si>
  <si>
    <t>Com CPRB</t>
  </si>
  <si>
    <t>BDI=</t>
  </si>
  <si>
    <t>(((1+(AC+S+R+G))*(1+DF)*(1+L))/((1-I) )-1)*100</t>
  </si>
  <si>
    <t>NOTAS:</t>
  </si>
  <si>
    <t>1 - A fórmula proposta pela EMAP para cálculo do BDI, acima utilizada, segue o Acórdão 2.622/2013-TCU/Plenário;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</si>
  <si>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</si>
  <si>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</si>
  <si>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</si>
  <si>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Administração.</t>
  </si>
  <si>
    <t xml:space="preserve">6 - A alíquota do ISS aplicada no município de São Luís é de 5%, porém, o decreto 55.733, de 11/09/2020, em seu art. 3º, autoriza dedução de 40% a título de materiais incorporados à obra em regime presumido de dedução. </t>
  </si>
  <si>
    <t>MODELO DE PLANILHA DE BONIFICAÇÃO E DESPESAS INDIRETAS - BDI</t>
  </si>
  <si>
    <t>1 - A fórmula proposta pela EMAP para cálculo do BDI, acima utilizada, segue o Acórdão 2369/2011-TCU/Plenário;</t>
  </si>
  <si>
    <t>5 - Os percentuais dos itens que compõem analiticamente o BDI são os limites referenciais máximos admitidos pela Administração, consoante o art. 40, inciso X da Lei n° 8.666/93.</t>
  </si>
  <si>
    <t>MODELO DE PLANILHA DE ENCARGOS SOCIAIS</t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</si>
  <si>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</si>
  <si>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</si>
  <si>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</si>
  <si>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</si>
  <si>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</si>
  <si>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</si>
  <si>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</si>
  <si>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</si>
  <si>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</si>
  <si>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</si>
  <si>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</si>
  <si>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</si>
  <si>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</si>
  <si>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</si>
  <si>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</si>
  <si>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</si>
  <si>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</si>
  <si>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</si>
  <si>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</si>
  <si>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</si>
  <si>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</si>
  <si>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</si>
  <si>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</si>
  <si>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</si>
  <si>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</si>
  <si>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</si>
  <si>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</si>
  <si>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</si>
  <si>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</si>
  <si>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</si>
  <si>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</si>
  <si>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</si>
  <si>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</si>
  <si>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</si>
  <si>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</si>
  <si>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</si>
  <si>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</si>
  <si>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</si>
  <si>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</si>
  <si>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</si>
  <si>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</si>
  <si>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</si>
  <si>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</si>
  <si>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</si>
  <si>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</si>
  <si>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</si>
  <si>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</si>
  <si>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</si>
  <si>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</si>
  <si>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</si>
  <si>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</si>
  <si>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</si>
  <si>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</si>
  <si>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</si>
  <si>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</si>
  <si>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</si>
  <si>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</si>
  <si>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</si>
  <si>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</si>
  <si>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</si>
  <si>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</si>
  <si>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</si>
  <si>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</si>
  <si>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</si>
  <si>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PLANILHAS DE ENCARGOS SOCIAIS</t>
  </si>
  <si>
    <t>MODELO DE PLANILHA DE COMPOSIÇÃO DE CUSTOS UNITÁRIOS</t>
  </si>
  <si>
    <t>xxxxxxxxxxxxxxxxxxxxxxxxxxxxxxxxxxxxxxxxxxxxxxxxxxxx</t>
  </si>
  <si>
    <t>SERVIÇOS</t>
  </si>
  <si>
    <t>UNID.</t>
  </si>
  <si>
    <t>QUANT.</t>
  </si>
  <si>
    <t>P.UNIT.</t>
  </si>
  <si>
    <t>P.TOTAL</t>
  </si>
  <si>
    <t>FONTE / CÓDIGO</t>
  </si>
  <si>
    <t>MÃO DE OBRA</t>
  </si>
  <si>
    <t>1.1.1</t>
  </si>
  <si>
    <t>YYYYYYY</t>
  </si>
  <si>
    <t>1.1.2</t>
  </si>
  <si>
    <t>ZZZZZZZ</t>
  </si>
  <si>
    <t>SUBTOTAL 1</t>
  </si>
  <si>
    <t>1.2</t>
  </si>
  <si>
    <t>Encargo Social</t>
  </si>
  <si>
    <t>1.2.1</t>
  </si>
  <si>
    <t>1.2.2</t>
  </si>
  <si>
    <t>SUBTOTAL 2</t>
  </si>
  <si>
    <t>1.3</t>
  </si>
  <si>
    <t>Encargo Comlementar</t>
  </si>
  <si>
    <t>1.3.1</t>
  </si>
  <si>
    <t>SUBTOTAL 3</t>
  </si>
  <si>
    <t>EQUIPAMENTOS</t>
  </si>
  <si>
    <t>2.1</t>
  </si>
  <si>
    <t>2.2</t>
  </si>
  <si>
    <t>SUBTOTAL 4</t>
  </si>
  <si>
    <t>MATERIAIS DE APLICAÇÃO</t>
  </si>
  <si>
    <t>SUBTOTAL 5</t>
  </si>
  <si>
    <t>SUB.1 + SUB.2 + SUB3 + SUB.4 +SUB.5</t>
  </si>
  <si>
    <t>BDI %</t>
  </si>
  <si>
    <t>TOTAL</t>
  </si>
  <si>
    <t>Composições Analíticas com Preço Unitário</t>
  </si>
  <si>
    <t>Composições Principais</t>
  </si>
  <si>
    <t>Tipo</t>
  </si>
  <si>
    <t>Composição</t>
  </si>
  <si>
    <t>CANT - CANTEIRO DE OBRAS</t>
  </si>
  <si>
    <t>Composição Auxiliar</t>
  </si>
  <si>
    <t>ORSE</t>
  </si>
  <si>
    <t>Mobilização / Instalações Provisórias / Desmobilização</t>
  </si>
  <si>
    <t>un</t>
  </si>
  <si>
    <t>MO sem LS =&gt;</t>
  </si>
  <si>
    <t>LS =&gt;</t>
  </si>
  <si>
    <t>MO com LS =&gt;</t>
  </si>
  <si>
    <t>Valor do BDI =&gt;</t>
  </si>
  <si>
    <t>Valor com BDI =&gt;</t>
  </si>
  <si>
    <t>Insumo</t>
  </si>
  <si>
    <t>SINAPI</t>
  </si>
  <si>
    <t>CHOR - CUSTOS HORÁRIOS DE MÁQUINAS E EQUIPAMENTOS</t>
  </si>
  <si>
    <t>CHP</t>
  </si>
  <si>
    <t xml:space="preserve"> 92106 </t>
  </si>
  <si>
    <t>CAMINHÃO PARA EQUIPAMENTO DE LIMPEZA A SUCÇÃO, COM CAMINHÃO TRUCADO DE PESO BRUTO TOTAL 23000 KG, CARGA ÚTIL MÁXIMA 15935 KG, DISTÂNCIA ENTRE EIXOS 4,80 M, POTÊNCIA 230 CV, INCLUSIVE LIMPADORA A SUCÇÃO, TANQUE 12000 L - CHP DIURNO. AF_05/2023</t>
  </si>
  <si>
    <t xml:space="preserve"> 88316 </t>
  </si>
  <si>
    <t>SERVENTE COM ENCARGOS COMPLEMENTARES</t>
  </si>
  <si>
    <t>SEDI - SERVIÇOS DIVERSOS</t>
  </si>
  <si>
    <t>H</t>
  </si>
  <si>
    <t xml:space="preserve"> 990254U </t>
  </si>
  <si>
    <t>BANHEIRO QUÍMICO</t>
  </si>
  <si>
    <t>Equipamento</t>
  </si>
  <si>
    <t>MÊS</t>
  </si>
  <si>
    <t xml:space="preserve"> 800116U </t>
  </si>
  <si>
    <t>TRATAMENTO DE EFLUENTE EM ETE</t>
  </si>
  <si>
    <t>Serviços</t>
  </si>
  <si>
    <t>m³</t>
  </si>
  <si>
    <t xml:space="preserve"> 50.41.14 </t>
  </si>
  <si>
    <t>SUDECAP</t>
  </si>
  <si>
    <t>CHP - REBOQUE PARA BANHEIRO QUÍMICO</t>
  </si>
  <si>
    <t>AUXILIAR DE TOPÓGRAFO COM ENCARGOS COMPLEMENTARES</t>
  </si>
  <si>
    <t>TOPOGRAFO COM ENCARGOS COMPLEMENTARES</t>
  </si>
  <si>
    <t>Mão de Obra</t>
  </si>
  <si>
    <t>Material</t>
  </si>
  <si>
    <t>SERT - SERVIÇOS TÉCNICOS</t>
  </si>
  <si>
    <t xml:space="preserve"> 90775 </t>
  </si>
  <si>
    <t>DESENHISTA PROJETISTA COM ENCARGOS COMPLEMENTARES</t>
  </si>
  <si>
    <t xml:space="preserve"> 90778 </t>
  </si>
  <si>
    <t>ENGENHEIRO CIVIL DE OBRA PLENO COM ENCARGOS COMPLEMENTARES</t>
  </si>
  <si>
    <t xml:space="preserve"> 94.18.02 </t>
  </si>
  <si>
    <t>DIGITALIZAÇÃO DE FORMATOS A1 (PDF OU EQUIVALENTE)</t>
  </si>
  <si>
    <t>Composições Auxiliares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</si>
  <si>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</si>
  <si>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</si>
  <si>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</si>
  <si>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</si>
  <si>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</si>
  <si>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</si>
  <si>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</si>
  <si>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</si>
  <si>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 xml:space="preserve"> 00043469 </t>
  </si>
  <si>
    <t>FERRAMENTAS - FAMILIA TOPOGRAFO - HORISTA (ENCARGOS COMPLEMENTARES - COLETADO CAIXA)</t>
  </si>
  <si>
    <t xml:space="preserve"> 00043493 </t>
  </si>
  <si>
    <t>EPI - FAMILIA TOPOGRAFO - HORISTA (ENCARGOS COMPLEMENTARES - COLETADO CAIXA)</t>
  </si>
  <si>
    <t xml:space="preserve"> 92105 </t>
  </si>
  <si>
    <t>CAMINHÃO PARA EQUIPAMENTO DE LIMPEZA A SUCÇÃO COM CAMINHÃO TRUCADO DE PESO BRUTO TOTAL 23000 KG, CARGA ÚTIL MÁX. 15935 KG, DISTÂNCIA ENTRE EIXOS 4,80 M, POTÊNCIA 230 CV, INCLUSIVE LIMPADORA A SUCÇÃO, TANQUE 12000 L - MATERIAIS NA OPERAÇÃO. AF_05/2023</t>
  </si>
  <si>
    <t xml:space="preserve"> 00004221 </t>
  </si>
  <si>
    <t>OLEO DIESEL COMBUSTIVEL COMUM METROPOLITANO S-10 OU S-500</t>
  </si>
  <si>
    <t xml:space="preserve"> 92101 </t>
  </si>
  <si>
    <t>CAMINHÃO PARA EQUIPAMENTO DE LIMPEZA A SUCÇÃO COM CAMINHÃO TRUCADO DE PESO BRUTO TOTAL 23000 KG, CARGA ÚTIL MÁXIMA 15935 KG, DISTÂNCIA ENTRE EIXOS 4,80 M, POTÊNCIA 230 CV, INCLUSIVE LIMPADORA A SUCÇÃO, TANQUE 12000 L - DEPRECIAÇÃO. AF_05/2023</t>
  </si>
  <si>
    <t xml:space="preserve"> 00037768 </t>
  </si>
  <si>
    <t>LIMPADORA A SUCCAO, TANQUE 12000 L, BASCULAMENTO HIDRAULICO, BOMBA 12 M3/MIN 95% VACUO (INCLUI MONTAGEM, NAO INCLUI CAMINHAO)</t>
  </si>
  <si>
    <t>Equipamento para Aquisição Permanente</t>
  </si>
  <si>
    <t xml:space="preserve"> 00044060 </t>
  </si>
  <si>
    <t>CAMINHAO TRUCADO, PESO BRUTO TOTAL 23000 KG, CARGA UTIL MAXIMA 15460 KG, DISTANCIA ENTRE EIXOS 4,80 M, POTENCIA 286 CV (INCLUI CABINE E CHASSI, NAO INCLUI CARROCERIA)</t>
  </si>
  <si>
    <t xml:space="preserve"> 92103 </t>
  </si>
  <si>
    <t>CAMINHÃO PARA EQUIPAMENTO DE LIMPEZA A SUCÇÃO COM CAMINHÃO TRUCADO DE PESO BRUTO TOTAL 23000 KG, CARGA ÚTIL MÁXIMA 15935 KG, DISTÂNCIA ENTRE EIXOS 4,80 M, POTÊNCIA 230 CV, INCLUSIVE LIMPADORA A SUCÇÃO, TANQUE 12000 L - IMPOSTOS E SEGUROS. AF_05/2023</t>
  </si>
  <si>
    <t xml:space="preserve"> 92102 </t>
  </si>
  <si>
    <t>CAMINHÃO PARA EQUIPAMENTO DE LIMPEZA A SUCÇÃO COM CAMINHÃO TRUCADO DE PESO BRUTO TOTAL 23000 KG, CARGA ÚTIL MÁXIMA 15935 KG, DISTÂNCIA ENTRE EIXOS 4,80 M, POTÊNCIA 230 CV, INCLUSIVE LIMPADORA A SUCÇÃO, TANQUE 12000 L - JUROS. AF_05/2023</t>
  </si>
  <si>
    <t xml:space="preserve"> 92104 </t>
  </si>
  <si>
    <t>CAMINHÃO PARA EQUIPAMENTO DE LIMPEZA A SUCÇÃO COM CAMINHÃO TRUCADO DE PESO BRUTO TOTAL 23000 KG, CARGA ÚTIL MÁXIMA 15935 KG, DISTÂNCIA ENTRE EIXOS 4,80 M, POTÊNCIA 230 CV, INCLUSIVE LIMPADORA A SUCÇÃO, TANQUE 12000 L - MANUTENÇÃO. AF_05/2023</t>
  </si>
  <si>
    <t xml:space="preserve"> 88282 </t>
  </si>
  <si>
    <t>MOTORISTA DE CAMINHÃO COM ENCARGOS COMPLEMENTARES</t>
  </si>
  <si>
    <t xml:space="preserve"> 95400 </t>
  </si>
  <si>
    <t>CURSO DE CAPACITAÇÃO PARA DESENHISTA PROJETISTA (ENCARGOS COMPLEMENTARES) - HORISTA</t>
  </si>
  <si>
    <t xml:space="preserve"> 00002358 </t>
  </si>
  <si>
    <t>DESENHISTA PROJETISTA (HORISTA)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</si>
  <si>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</si>
  <si>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</si>
  <si>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</si>
  <si>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</si>
  <si>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</si>
  <si>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</si>
  <si>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</si>
  <si>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</si>
  <si>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95351 </t>
  </si>
  <si>
    <t>CURSO DE CAPACITAÇÃO PARA MOTORISTA OPERADOR DE MUNCK (ENCARGOS COMPLEMENTARES) - HORISTA</t>
  </si>
  <si>
    <t xml:space="preserve"> 00004096 </t>
  </si>
  <si>
    <t>MOTORISTA OPERADOR DE CAMINHAO COM MUNCK (HORISTA)</t>
  </si>
  <si>
    <t xml:space="preserve"> 95378 </t>
  </si>
  <si>
    <t>CURSO DE CAPACITAÇÃO PARA SERVENTE (ENCARGOS COMPLEMENTARES) - HORISTA</t>
  </si>
  <si>
    <t xml:space="preserve"> 00006111 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</si>
  <si>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</si>
  <si>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</si>
  <si>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</si>
  <si>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</si>
  <si>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 xml:space="preserve"> 88286 </t>
  </si>
  <si>
    <t>MOTORISTA OPERADOR DE MUNCK COM ENCARGOS COMPLEMENTARES</t>
  </si>
  <si>
    <t xml:space="preserve"> 00010712 </t>
  </si>
  <si>
    <t>GUINDAUTO HIDRAULICO, CAPACIDADE MAXIMA DE CARGA 3300 KG, MOMENTO MAXIMO DE CARGA 5,8 TM , ALCANCE MAXIMO HORIZONTAL  7,60 M, PARA MONTAGEM SOBRE CHASSI DE CAMINHAO PBT MINIMO 8000 KG (INCLUI MONTAGEM, NAO INCLUI CAMINHAO)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</si>
  <si>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</si>
  <si>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</si>
  <si>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</si>
  <si>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</si>
  <si>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</si>
  <si>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</si>
  <si>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</si>
  <si>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</si>
  <si>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>Modelo de Orçamento Sintético</t>
  </si>
  <si>
    <t>CRONOGRAMA FISICO-FINANCEIRO</t>
  </si>
  <si>
    <t>R$</t>
  </si>
  <si>
    <t xml:space="preserve">MÊS 1 </t>
  </si>
  <si>
    <t xml:space="preserve">MÊS 2 </t>
  </si>
  <si>
    <t xml:space="preserve">MÊS 3 </t>
  </si>
  <si>
    <t>MÊS 4</t>
  </si>
  <si>
    <t xml:space="preserve">MÊS 5 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</si>
  <si>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</si>
  <si>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</si>
  <si>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</si>
  <si>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</si>
  <si>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</si>
  <si>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</si>
  <si>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</si>
  <si>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</si>
  <si>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</si>
  <si>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</si>
  <si>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</si>
  <si>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</si>
  <si>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</si>
  <si>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</si>
  <si>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</si>
  <si>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</si>
  <si>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</si>
  <si>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</si>
  <si>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</si>
  <si>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valor</t>
  </si>
  <si>
    <t>TOTAL DA OBRA/DESEMBOLSO MENSAL</t>
  </si>
  <si>
    <t>DESEMBOLSO ACUMULADO</t>
  </si>
  <si>
    <t>%  ACUMULADO</t>
  </si>
  <si>
    <t>Critério de Medição</t>
  </si>
  <si>
    <t>Critério de medição</t>
  </si>
  <si>
    <t>PLANILHA DE BONIFICAÇÃO E DESPESAS INDIRETAS - BDI - PORTO DO ITAQUI</t>
  </si>
  <si>
    <t>Contratação de empresa para prestação de Serviços Técnicos de Topografia para acompanhamento de obras dos taludes no Porto do Itaqui, São Luís – MA.</t>
  </si>
  <si>
    <t>2.3</t>
  </si>
  <si>
    <t>LOCAÇÃO DE BANHEIRO QUÍMICO COM LIMPEZA DIÁRIA INCLUSO COLETA E DESTINAÇÃO FINAL DE EFLUENTES E REBOQUE PARA TRANSPORTE DE BANHEIRO QUÍMICO</t>
  </si>
  <si>
    <t>SERVIÇOS INICIAIS</t>
  </si>
  <si>
    <t xml:space="preserve"> 93402 </t>
  </si>
  <si>
    <t xml:space="preserve"> 4657 </t>
  </si>
  <si>
    <t>LOCAÇÃO DE CONTAINER - ESCRITÓRIO COM BANHEIRO - 6,20 x 2,40m - equipado com Ar condicionado</t>
  </si>
  <si>
    <t>mês</t>
  </si>
  <si>
    <t xml:space="preserve"> ED-16357 </t>
  </si>
  <si>
    <t>SETOP</t>
  </si>
  <si>
    <t>LIGAÇÕES PROVISÓRIAS PARA CONTAINER TIPO 2 (CORRESPONDENTE AO CÓDIGO ED-16349)</t>
  </si>
  <si>
    <t xml:space="preserve"> CPU 086 </t>
  </si>
  <si>
    <t>Mobiliário para escritório campo</t>
  </si>
  <si>
    <t xml:space="preserve"> 2 </t>
  </si>
  <si>
    <t>LEVANTAMENTO TOPOGRÁFICO</t>
  </si>
  <si>
    <t xml:space="preserve"> CPU 075 </t>
  </si>
  <si>
    <t>EQUIPE DE TOPOGRAFIA - OBRA</t>
  </si>
  <si>
    <t>MES</t>
  </si>
  <si>
    <t xml:space="preserve"> CPU 077 </t>
  </si>
  <si>
    <t>EQUIPE DE TOPOGRAFIA - OBRA - EQUIPE EXTRA</t>
  </si>
  <si>
    <t xml:space="preserve"> 2.3 </t>
  </si>
  <si>
    <t>DESENHO DE SEÇÕES TRANSVERSAIS E PERFIS</t>
  </si>
  <si>
    <t>DESMOBILIZAÇÃO</t>
  </si>
  <si>
    <t>Total sem BDI</t>
  </si>
  <si>
    <t>Total do BDI</t>
  </si>
  <si>
    <t>Orçamento Sintético - Data Base: 01/04/2024</t>
  </si>
  <si>
    <t>Composições Analíticas com Preço Unitário  - Data Base: 01/04/2024</t>
  </si>
  <si>
    <t xml:space="preserve"> 93399 </t>
  </si>
  <si>
    <t>GUINDAUTO HIDRÁULICO, CAPACIDADE MÁXIMA DE CARGA 3300 KG, MOMENTO MÁXIMO DE CARGA 5,8 TM, ALCANCE MÁXIMO HORIZONTAL 7,60 M, INCLUSIVE CAMINHÃO TOCO PBT 16.000 KG, POTÊNCIA DE 189 CV  IMPOSTOS E SEGUROS. AF_03/2016</t>
  </si>
  <si>
    <t xml:space="preserve"> 93400 </t>
  </si>
  <si>
    <t>GUINDAUTO HIDRÁULICO, CAPACIDADE MÁXIMA DE CARGA 3300 KG, MOMENTO MÁXIMO DE CARGA 5,8 TM, ALCANCE MÁXIMO HORIZONTAL 7,60 M, INCLUSIVE CAMINHÃO TOCO PBT 16.000 KG, POTÊNCIA DE 189 CV - MANUTENÇÃO. AF_03/2016</t>
  </si>
  <si>
    <t xml:space="preserve"> 93401 </t>
  </si>
  <si>
    <t>GUINDAUTO HIDRÁULICO, CAPACIDADE MÁXIMA DE CARGA 3300 KG, MOMENTO MÁXIMO DE CARGA 5,8 TM, ALCANCE MÁXIMO HORIZONTAL 7,60 M, INCLUSIVE CAMINHÃO TOCO PBT 16.000 KG, POTÊNCIA DE 189 CV - MATERIAIS NA OPERAÇÃO. AF_03/2016</t>
  </si>
  <si>
    <t xml:space="preserve"> 93398 </t>
  </si>
  <si>
    <t>GUINDAUTO HIDRÁULICO, CAPACIDADE MÁXIMA DE CARGA 3300 KG, MOMENTO MÁXIMO DE CARGA 5,8 TM, ALCANCE MÁXIMO HORIZONTAL 7,60 M, INCLUSIVE CAMINHÃO TOCO PBT 16.000 KG, POTÊNCIA DE 189 CV - JUROS. AF_03/2016</t>
  </si>
  <si>
    <t xml:space="preserve"> 93397 </t>
  </si>
  <si>
    <t>GUINDAUTO HIDRÁULICO, CAPACIDADE MÁXIMA DE CARGA 3300 KG, MOMENTO MÁXIMO DE CARGA 5,8 TM, ALCANCE MÁXIMO HORIZONTAL 7,60 M, INCLUSIVE CAMINHÃO TOCO PBT 16.000 KG, POTÊNCIA DE 189 CV - DEPRECIAÇÃO. AF_03/2016</t>
  </si>
  <si>
    <t xml:space="preserve"> 4298 </t>
  </si>
  <si>
    <t>Aluguel de container - Escritório com banheiro - 6,20 x 2,40m, equipado com Ar condicionado</t>
  </si>
  <si>
    <t>ED-</t>
  </si>
  <si>
    <t>Custo Horário da Execução (A) + (B)</t>
  </si>
  <si>
    <t>(D) Produção de Equipe</t>
  </si>
  <si>
    <t>(E) Custo Unitário da Execução [(A) + (B)] / (D)</t>
  </si>
  <si>
    <t>G</t>
  </si>
  <si>
    <t>Quantidade</t>
  </si>
  <si>
    <t>Unidade</t>
  </si>
  <si>
    <t>Preço Unitário</t>
  </si>
  <si>
    <t>Custo Horário</t>
  </si>
  <si>
    <t>ED-16342</t>
  </si>
  <si>
    <t>LIGAÇÃO PROVISÓRIA DE ENERGIA ELÉTRICA PARA CONTAINER</t>
  </si>
  <si>
    <t>236,82</t>
  </si>
  <si>
    <t>ED-16341</t>
  </si>
  <si>
    <t>LIGAÇÃO PROVISÓRIA DE ÁGUA E ESGOTO PARA CONTAINER (ESCRITÓRIO DE OBRA)</t>
  </si>
  <si>
    <t>164,56</t>
  </si>
  <si>
    <t>(G)Total:</t>
  </si>
  <si>
    <t xml:space="preserve"> 11548 </t>
  </si>
  <si>
    <t>Mesa para escritório medindo 1,50 x 0,60 m  em madeira e laminado melaminico, com 02 gavetas c/ chaves</t>
  </si>
  <si>
    <t xml:space="preserve"> 11543 </t>
  </si>
  <si>
    <t>Cadeira de plástico sem braço, cor branca</t>
  </si>
  <si>
    <t xml:space="preserve"> 101389 </t>
  </si>
  <si>
    <t xml:space="preserve"> 94296 </t>
  </si>
  <si>
    <t xml:space="preserve"> 59.05.24 </t>
  </si>
  <si>
    <t>(REVISADO) LOCACAO POR MES - VEÍCULO  PICK UP TIPO S10 CABINE DUPLA 4X2 (FLEX) OU SIMILAR</t>
  </si>
  <si>
    <t xml:space="preserve"> B570002019 </t>
  </si>
  <si>
    <t>TECNICO EM AGRIMENSURA</t>
  </si>
  <si>
    <t xml:space="preserve"> H019701002 </t>
  </si>
  <si>
    <t>LOCACAO DE EQUIPAMENTO DE TOPOGRAFIA (NIVEL ÓTICO)</t>
  </si>
  <si>
    <t xml:space="preserve"> 900278U </t>
  </si>
  <si>
    <t>ENGENHEIRO AGRIMENSOR JUNIOR COM ENCARGOS COMPLEMENTARES</t>
  </si>
  <si>
    <t xml:space="preserve"> 00004222 </t>
  </si>
  <si>
    <t>GASOLINA COMUM</t>
  </si>
  <si>
    <t xml:space="preserve"> 93.21.01 </t>
  </si>
  <si>
    <t>ESTACAO TOTAL PRECISAO MINIMA 2MM ALCANCE &gt;=2500M</t>
  </si>
  <si>
    <t xml:space="preserve"> F030000274 </t>
  </si>
  <si>
    <t>LOCAÇÃO DE VEÍCULO  PICK UP TIPO S10 CABINE DUPLA 4X2 (FLEX) OU SIMILAR</t>
  </si>
  <si>
    <t>DIA</t>
  </si>
  <si>
    <t xml:space="preserve"> 88247 </t>
  </si>
  <si>
    <t>AUXILIAR DE ELETRICISTA COM ENCARGOS COMPLEMENTARES</t>
  </si>
  <si>
    <t xml:space="preserve"> 95316 </t>
  </si>
  <si>
    <t>CURSO DE CAPACITAÇÃO PARA AUXILIAR DE ELETRICISTA (ENCARGOS COMPLEMENTARES) - HORISTA</t>
  </si>
  <si>
    <t xml:space="preserve"> 00000247 </t>
  </si>
  <si>
    <t>AJUDANTE DE ELETRICISTA (HORISTA)</t>
  </si>
  <si>
    <t xml:space="preserve"> 00043484 </t>
  </si>
  <si>
    <t>EPI - FAMILIA ELETRICISTA - HORISTA (ENCARGOS COMPLEMENTARES - COLETADO CAIXA)</t>
  </si>
  <si>
    <t xml:space="preserve"> 00043460 </t>
  </si>
  <si>
    <t>FERRAMENTAS - FAMILIA ELETRICISTA - HORISTA (ENCARGOS COMPLEMENTARES - COLETADO CAIXA)</t>
  </si>
  <si>
    <t xml:space="preserve"> 88248 </t>
  </si>
  <si>
    <t>AUXILIAR DE ENCANADOR OU BOMBEIRO HIDRÁULICO COM ENCARGOS COMPLEMENTARES</t>
  </si>
  <si>
    <t xml:space="preserve"> 95317 </t>
  </si>
  <si>
    <t>CURSO DE CAPACITAÇÃO PARA AUXILIAR DE ENCANADOR OU BOMBEIRO HIDRÁULICO (ENCARGOS COMPLEMENTARES) - HORISTA</t>
  </si>
  <si>
    <t xml:space="preserve"> 00043461 </t>
  </si>
  <si>
    <t>FERRAMENTAS - FAMILIA ENCANADOR - HORISTA (ENCARGOS COMPLEMENTARES - COLETADO CAIXA)</t>
  </si>
  <si>
    <t xml:space="preserve"> 00000246 </t>
  </si>
  <si>
    <t>AUXILIAR DE ENCANADOR OU BOMBEIRO HIDRAULICO (HORISTA)</t>
  </si>
  <si>
    <t xml:space="preserve"> 00043485 </t>
  </si>
  <si>
    <t>EPI - FAMILIA ENCANADOR - HORISTA (ENCARGOS COMPLEMENTARES - COLETADO CAIXA)</t>
  </si>
  <si>
    <t xml:space="preserve"> 101301 </t>
  </si>
  <si>
    <t>CURSO DE CAPACITAÇÃO PARA AUXILIAR DE TOPÓGRAFO (ENCARGOS COMPLEMENTARES) - MENSALISTA</t>
  </si>
  <si>
    <t xml:space="preserve"> 00040863 </t>
  </si>
  <si>
    <t>EXAMES - MENSALISTA (COLETADO CAIXA - ENCARGOS COMPLEMENTARES)</t>
  </si>
  <si>
    <t xml:space="preserve"> 00041093 </t>
  </si>
  <si>
    <t>AUXILIAR DE TOPOGRAFO (MENSALISTA)</t>
  </si>
  <si>
    <t xml:space="preserve"> 00043505 </t>
  </si>
  <si>
    <t>EPI - FAMILIA TOPOGRAFO - MENSALISTA (ENCARGOS COMPLEMENTARES - COLETADO CAIXA)</t>
  </si>
  <si>
    <t xml:space="preserve"> 00043481 </t>
  </si>
  <si>
    <t>FERRAMENTAS - FAMILIA TOPOGRAFO - MENSALISTA (ENCARGOS COMPLEMENTARES - COLETADO CAIXA)</t>
  </si>
  <si>
    <t xml:space="preserve"> 00040864 </t>
  </si>
  <si>
    <t>SEGURO - MENSALISTA (COLETADO CAIXA - ENCARGOS COMPLEMENTARES)</t>
  </si>
  <si>
    <t xml:space="preserve"> ED-49934 </t>
  </si>
  <si>
    <t>CAIXA D´ÁGUA DE POLIETILENO, CAPACIDADE DE 250L, INCLUSIVE TAMPA, TORNEIRA DE BOIA, EXTRAVASOR, TUBO DE LIMPEZA E ACESSÓRIOS, EXCLUSIVE TUBULAÇÃO DE ENTRADA/SAÍDA DE ÁGUA</t>
  </si>
  <si>
    <t>F</t>
  </si>
  <si>
    <t>Materiais</t>
  </si>
  <si>
    <t>CAIXA D'AGUA / RESERVATORIO EM POLIETILENO, 500 LITROS, COM TAMPA</t>
  </si>
  <si>
    <t>279,09</t>
  </si>
  <si>
    <t>(F)Total:</t>
  </si>
  <si>
    <t>22,67</t>
  </si>
  <si>
    <t>47,49</t>
  </si>
  <si>
    <t>ENCANADOR OU BOMBEIRO HIDRÁULICO COM ENCARGOS COMPLEMENTARES</t>
  </si>
  <si>
    <t>27,45</t>
  </si>
  <si>
    <t>57,51</t>
  </si>
  <si>
    <t>TORNEIRA DE BOIA CONVENCIONAL PARA CAIXA D'AGUA, AGUA FRIA, 1/2", COM HASTE E TORNEIRA METALICOS E BALAO PLASTICO</t>
  </si>
  <si>
    <t>28,32</t>
  </si>
  <si>
    <t>TUBO PVC, SOLDAVEL, DE 40 MM, AGUA FRIA (NBR-5648)</t>
  </si>
  <si>
    <t>13,15</t>
  </si>
  <si>
    <t>29,32</t>
  </si>
  <si>
    <t>REGISTRO DE ESFERA, PVC, COM VOLANTE, VS, SOLDAVEL, DN 40 MM, COM CORPO DIVIDIDO</t>
  </si>
  <si>
    <t>56,94</t>
  </si>
  <si>
    <t>ADAPTADOR PVC SOLDAVEL, COM FLANGE E ANEL DE VEDACAO, 40 MM X 1 1/4", PARA CAIXA D'AGUA</t>
  </si>
  <si>
    <t>25,92</t>
  </si>
  <si>
    <t>51,84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</si>
  <si>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</si>
  <si>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</si>
  <si>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</si>
  <si>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</si>
  <si>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</si>
  <si>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</si>
  <si>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</si>
  <si>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</si>
  <si>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>SERVENTE DE OBRAS (HORISTA)</t>
  </si>
  <si>
    <t xml:space="preserve"> 95424 </t>
  </si>
  <si>
    <t>CURSO DE CAPACITAÇÃO PARA TOPÓGRAFO (ENCARGOS COMPLEMENTARES) - MENSALISTA</t>
  </si>
  <si>
    <t xml:space="preserve"> 00040820 </t>
  </si>
  <si>
    <t>TOPOGRAFO (MENSALISTA)</t>
  </si>
  <si>
    <t xml:space="preserve"> 88264 </t>
  </si>
  <si>
    <t>ELETRICISTA COM ENCARGOS COMPLEMENTARES</t>
  </si>
  <si>
    <t xml:space="preserve"> 88267 </t>
  </si>
  <si>
    <t xml:space="preserve"> 00037752 </t>
  </si>
  <si>
    <t>CAMINHAO TOCO, PESO BRUTO TOTAL 16000 KG, CARGA UTIL MAXIMA 11030 KG, DISTANCIA ENTRE EIXOS 5,41 M, POTENCIA 185 CV (INCLUI CABINE E CHASSI, NAO INCLUI CARROCERIA)</t>
  </si>
  <si>
    <t xml:space="preserve"> ED-16342 </t>
  </si>
  <si>
    <t>23,67</t>
  </si>
  <si>
    <t>30,60</t>
  </si>
  <si>
    <t>7,65</t>
  </si>
  <si>
    <t>CABO DE COBRE, FLEXIVEL, CLASSE 4 OU 5, ISOLACAO EM PVC/A, ANTICHAMA BWF-B, 1 CONDUTOR, 450/750 V, SECAO NOMINAL 16 MM2</t>
  </si>
  <si>
    <t>13,70</t>
  </si>
  <si>
    <t>205,50</t>
  </si>
  <si>
    <t xml:space="preserve"> ED-16341 </t>
  </si>
  <si>
    <t>TUBO PVC, SOLDAVEL, DE 20 MM, AGUA FRIA (NBR-5648)</t>
  </si>
  <si>
    <t>3,44</t>
  </si>
  <si>
    <t>5,16</t>
  </si>
  <si>
    <t>5,66</t>
  </si>
  <si>
    <t>REGISTRO DE ESFERA, PVC, COM VOLANTE, VS, SOLDAVEL, DN 20 MM, COM CORPO DIVIDIDO</t>
  </si>
  <si>
    <t>20,83</t>
  </si>
  <si>
    <t>4,16</t>
  </si>
  <si>
    <t>ED-49934</t>
  </si>
  <si>
    <t>550,51</t>
  </si>
  <si>
    <t>110,10</t>
  </si>
  <si>
    <t>TUBO PVC  SERIE NORMAL, DN 100 MM, PARA ESGOTO  PREDIAL (NBR 5688)</t>
  </si>
  <si>
    <t>13,16</t>
  </si>
  <si>
    <t>39,48</t>
  </si>
  <si>
    <t>Será medido quando da mobilização do container e disposição do mesmo no canteiro de obras.</t>
  </si>
  <si>
    <t xml:space="preserve"> CPU 087 </t>
  </si>
  <si>
    <t>MOBILIZAÇÃO DE CONTAINER</t>
  </si>
  <si>
    <t xml:space="preserve"> CPU 088 </t>
  </si>
  <si>
    <t>DESMOBILIZAÇÃO DE CONTAINER</t>
  </si>
  <si>
    <t xml:space="preserve"> 93403 </t>
  </si>
  <si>
    <t>GUINDAUTO HIDRÁULICO, CAPACIDADE MÁXIMA DE CARGA 3300 KG, MOMENTO MÁXIMO DE CARGA 5,8 TM, ALCANCE MÁXIMO HORIZONTAL 7,60 M, INCLUSIVE CAMINHÃO TOCO PBT 16.000 KG, POTÊNCIA DE 189 CV - CHI DIURNO. AF_03/2016</t>
  </si>
  <si>
    <t>CHI</t>
  </si>
  <si>
    <t>GUINDAUTO HIDRÁULICO, CAPACIDADE MÁXIMA DE CARGA 3300 KG, MOMENTO MÁXIMO DE CARGA 5,8 TM, ALCANCE MÁXIMO HORIZONTAL 7,60 M, INCLUSIVE CAMINHÃO TOCO PBT 16.000 KG, POTÊNCIA DE 189 CV - CHP DIURNO. AF_03/2016</t>
  </si>
  <si>
    <t>Será medido quando da desmobilização do container, evidenciado pela retirada do mesmo do canteiro.</t>
  </si>
  <si>
    <t>Será medido uma única vez quando da ligação de água, esgoto e elétrica do container do canteiro de obras.</t>
  </si>
  <si>
    <t>Será medido uma única vez quando da disponibilidade de mesa de escritório e cadeiras, novos, no container.</t>
  </si>
  <si>
    <t>Será medido mensalmente o quantitativo efetivamente executado durante a vigência do contrato, findando quando da conclusão da obra.</t>
  </si>
  <si>
    <t>Será medido mensalmente o quantitativo efetivamente executado durante a vigência do contrato e, quando o mês não for completo, no caso do início e término do contrato, será medido proporcional ao numero de dias trabalhados nestes meses, findando quando da conclusão da obra.</t>
  </si>
  <si>
    <t>Será medido por A1 equivalente quando da entrega dos desenhos de seções transversais e perfis, aprovado pela fiscalização.</t>
  </si>
  <si>
    <t>Desonerado: embutido nos preços unitário dos insumos de mão de obra, de acordo com as bases.</t>
  </si>
  <si>
    <t xml:space="preserve">SINAPI - 02/2024 - Maranhão
SBC - 03/2024 - Maranhão
SICRO3 - 10/2023 - Maranhão
ORSE - 12/2023 - Sergipe
SETOP - 08/2023 - Minas Gerais
SUDECAP - 10/2023 - Minas Gerais
EMBASA - 01/2024 - Bahia
COMPESA - 07/2023 - Pernambuco
</t>
  </si>
  <si>
    <t xml:space="preserve">32,56%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</si>
</sst>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#,##0.0000000"/>
    <numFmt numFmtId="166" formatCode="0.000"/>
    <numFmt numFmtId="167" formatCode="_(&quot;R$ &quot;* #,##0.00_);_(&quot;R$ &quot;* \(#,##0.00\);_(&quot;R$ &quot;* &quot;-&quot;??_);_(@_)"/>
    <numFmt numFmtId="168" formatCode="0.0%"/>
    <numFmt numFmtId="169" formatCode="#,##0.00\ ;&quot; (&quot;#,##0.00\);&quot; -&quot;#\ ;@\ "/>
    <numFmt numFmtId="170" formatCode="_(* #,##0.00_);_(* \(#,##0.00\);_(* &quot;-&quot;??_);_(@_)"/>
    <numFmt numFmtId="171" formatCode="#,##0.0000"/>
  </numFmts>
  <fonts count="49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26"/>
      <color theme="3"/>
      <name val="Calibri"/>
      <family val="2"/>
    </font>
    <font>
      <sz val="10"/>
      <name val="Arial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3"/>
      <name val="Calibri"/>
      <family val="2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2"/>
      <name val="Arial"/>
      <family val="2"/>
    </font>
    <font>
      <b/>
      <sz val="14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2" fillId="0" borderId="0"/>
    <xf numFmtId="0" fontId="12" fillId="0" borderId="0"/>
    <xf numFmtId="0" fontId="16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43" fontId="1" fillId="0" borderId="0" applyFont="0" applyFill="0" applyBorder="0" applyAlignment="0" applyProtection="0"/>
    <xf numFmtId="0" fontId="1" fillId="0" borderId="0"/>
    <xf numFmtId="169" fontId="16" fillId="0" borderId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ill="0" applyBorder="0" applyAlignment="0" applyProtection="0"/>
  </cellStyleXfs>
  <cellXfs count="373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7" fillId="6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0" fontId="1" fillId="12" borderId="0" xfId="1" applyFill="1" applyAlignment="1">
      <alignment vertical="center"/>
    </xf>
    <xf numFmtId="0" fontId="11" fillId="12" borderId="0" xfId="1" applyFont="1" applyFill="1" applyAlignment="1">
      <alignment vertical="center"/>
    </xf>
    <xf numFmtId="0" fontId="1" fillId="12" borderId="0" xfId="1" applyFill="1" applyAlignment="1">
      <alignment horizontal="right" vertical="center"/>
    </xf>
    <xf numFmtId="0" fontId="1" fillId="12" borderId="0" xfId="1" applyFill="1" applyAlignment="1">
      <alignment horizontal="left" vertical="center"/>
    </xf>
    <xf numFmtId="0" fontId="1" fillId="12" borderId="0" xfId="1" applyFill="1" applyBorder="1" applyAlignment="1">
      <alignment vertical="center"/>
    </xf>
    <xf numFmtId="0" fontId="13" fillId="12" borderId="0" xfId="2" applyFont="1" applyFill="1" applyBorder="1" applyAlignment="1">
      <alignment vertical="center"/>
    </xf>
    <xf numFmtId="0" fontId="18" fillId="12" borderId="0" xfId="2" applyFont="1" applyFill="1" applyBorder="1" applyAlignment="1">
      <alignment horizontal="left" vertical="center"/>
    </xf>
    <xf numFmtId="0" fontId="14" fillId="12" borderId="0" xfId="2" applyFont="1" applyFill="1" applyBorder="1" applyAlignment="1">
      <alignment horizontal="left" vertical="center"/>
    </xf>
    <xf numFmtId="0" fontId="18" fillId="12" borderId="0" xfId="2" applyFont="1" applyFill="1" applyBorder="1" applyAlignment="1">
      <alignment horizontal="right" vertical="center"/>
    </xf>
    <xf numFmtId="17" fontId="14" fillId="12" borderId="0" xfId="2" applyNumberFormat="1" applyFont="1" applyFill="1" applyBorder="1" applyAlignment="1">
      <alignment horizontal="left" vertical="center"/>
    </xf>
    <xf numFmtId="0" fontId="14" fillId="12" borderId="0" xfId="4" applyNumberFormat="1" applyFont="1" applyFill="1" applyBorder="1" applyAlignment="1">
      <alignment horizontal="left" vertical="center" wrapText="1"/>
    </xf>
    <xf numFmtId="0" fontId="19" fillId="12" borderId="0" xfId="2" applyFont="1" applyFill="1" applyBorder="1" applyAlignment="1">
      <alignment horizontal="center" vertical="center"/>
    </xf>
    <xf numFmtId="0" fontId="20" fillId="12" borderId="0" xfId="2" applyFont="1" applyFill="1" applyBorder="1" applyAlignment="1">
      <alignment horizontal="left" vertical="center"/>
    </xf>
    <xf numFmtId="0" fontId="20" fillId="12" borderId="0" xfId="2" applyFont="1" applyFill="1" applyBorder="1" applyAlignment="1">
      <alignment horizontal="center" vertical="center"/>
    </xf>
    <xf numFmtId="0" fontId="21" fillId="12" borderId="0" xfId="2" applyFont="1" applyFill="1" applyBorder="1" applyAlignment="1">
      <alignment horizontal="left" vertical="center"/>
    </xf>
    <xf numFmtId="0" fontId="20" fillId="12" borderId="0" xfId="2" applyFont="1" applyFill="1" applyBorder="1" applyAlignment="1">
      <alignment vertical="center"/>
    </xf>
    <xf numFmtId="0" fontId="20" fillId="12" borderId="0" xfId="2" applyFont="1" applyFill="1" applyBorder="1" applyAlignment="1">
      <alignment horizontal="right" vertical="center"/>
    </xf>
    <xf numFmtId="0" fontId="22" fillId="12" borderId="0" xfId="4" applyNumberFormat="1" applyFont="1" applyFill="1" applyBorder="1" applyAlignment="1">
      <alignment horizontal="left" vertical="center" wrapText="1"/>
    </xf>
    <xf numFmtId="0" fontId="23" fillId="12" borderId="0" xfId="1" applyFont="1" applyFill="1" applyBorder="1" applyAlignment="1">
      <alignment vertical="center"/>
    </xf>
    <xf numFmtId="0" fontId="23" fillId="12" borderId="0" xfId="1" applyFont="1" applyFill="1" applyBorder="1" applyAlignment="1">
      <alignment horizontal="center" vertical="center"/>
    </xf>
    <xf numFmtId="0" fontId="23" fillId="12" borderId="0" xfId="1" applyFont="1" applyFill="1" applyBorder="1" applyAlignment="1">
      <alignment horizontal="right" vertical="center"/>
    </xf>
    <xf numFmtId="0" fontId="23" fillId="12" borderId="0" xfId="1" applyFont="1" applyFill="1" applyBorder="1" applyAlignment="1">
      <alignment horizontal="left" vertical="center"/>
    </xf>
    <xf numFmtId="0" fontId="10" fillId="14" borderId="3" xfId="1" applyFont="1" applyFill="1" applyBorder="1" applyAlignment="1">
      <alignment horizontal="center" vertical="center" wrapText="1"/>
    </xf>
    <xf numFmtId="0" fontId="24" fillId="12" borderId="7" xfId="1" applyFont="1" applyFill="1" applyBorder="1" applyAlignment="1">
      <alignment horizontal="center" vertical="center" wrapText="1"/>
    </xf>
    <xf numFmtId="166" fontId="25" fillId="12" borderId="7" xfId="1" applyNumberFormat="1" applyFont="1" applyFill="1" applyBorder="1" applyAlignment="1">
      <alignment horizontal="center" vertical="center"/>
    </xf>
    <xf numFmtId="0" fontId="25" fillId="12" borderId="7" xfId="1" applyFont="1" applyFill="1" applyBorder="1" applyAlignment="1">
      <alignment horizontal="right" vertical="center"/>
    </xf>
    <xf numFmtId="10" fontId="24" fillId="12" borderId="5" xfId="1" applyNumberFormat="1" applyFont="1" applyFill="1" applyBorder="1" applyAlignment="1">
      <alignment horizontal="left" vertical="center" wrapText="1"/>
    </xf>
    <xf numFmtId="167" fontId="27" fillId="12" borderId="0" xfId="1" applyNumberFormat="1" applyFont="1" applyFill="1" applyBorder="1" applyAlignment="1">
      <alignment horizontal="right" vertical="center" wrapText="1"/>
    </xf>
    <xf numFmtId="43" fontId="26" fillId="12" borderId="0" xfId="5" applyNumberFormat="1" applyFont="1" applyFill="1" applyBorder="1" applyAlignment="1">
      <alignment vertical="center" wrapText="1"/>
    </xf>
    <xf numFmtId="4" fontId="26" fillId="12" borderId="0" xfId="1" applyNumberFormat="1" applyFont="1" applyFill="1" applyBorder="1" applyAlignment="1">
      <alignment horizontal="center" vertical="center" wrapText="1"/>
    </xf>
    <xf numFmtId="0" fontId="25" fillId="12" borderId="0" xfId="1" applyFont="1" applyFill="1" applyBorder="1" applyAlignment="1">
      <alignment horizontal="right" vertical="center" wrapText="1"/>
    </xf>
    <xf numFmtId="43" fontId="25" fillId="12" borderId="0" xfId="5" applyNumberFormat="1" applyFont="1" applyFill="1" applyBorder="1" applyAlignment="1">
      <alignment vertical="center" wrapText="1"/>
    </xf>
    <xf numFmtId="4" fontId="25" fillId="12" borderId="0" xfId="1" applyNumberFormat="1" applyFont="1" applyFill="1" applyBorder="1" applyAlignment="1">
      <alignment horizontal="center" vertical="center" wrapText="1"/>
    </xf>
    <xf numFmtId="0" fontId="24" fillId="12" borderId="5" xfId="1" applyFont="1" applyFill="1" applyBorder="1" applyAlignment="1">
      <alignment horizontal="center" vertical="center" wrapText="1"/>
    </xf>
    <xf numFmtId="0" fontId="24" fillId="12" borderId="5" xfId="1" applyFont="1" applyFill="1" applyBorder="1" applyAlignment="1">
      <alignment horizontal="left" vertical="center" wrapText="1"/>
    </xf>
    <xf numFmtId="167" fontId="24" fillId="12" borderId="5" xfId="1" applyNumberFormat="1" applyFont="1" applyFill="1" applyBorder="1" applyAlignment="1">
      <alignment horizontal="right" vertical="center" wrapText="1"/>
    </xf>
    <xf numFmtId="0" fontId="25" fillId="12" borderId="0" xfId="1" applyFont="1" applyFill="1" applyBorder="1" applyAlignment="1">
      <alignment vertical="center"/>
    </xf>
    <xf numFmtId="0" fontId="28" fillId="15" borderId="8" xfId="1" applyFont="1" applyFill="1" applyBorder="1" applyAlignment="1"/>
    <xf numFmtId="0" fontId="28" fillId="15" borderId="9" xfId="1" applyFont="1" applyFill="1" applyBorder="1" applyAlignment="1"/>
    <xf numFmtId="44" fontId="29" fillId="16" borderId="10" xfId="6" applyFont="1" applyFill="1" applyBorder="1"/>
    <xf numFmtId="0" fontId="28" fillId="15" borderId="0" xfId="1" applyFont="1" applyFill="1" applyBorder="1" applyAlignment="1"/>
    <xf numFmtId="0" fontId="28" fillId="15" borderId="11" xfId="1" applyFont="1" applyFill="1" applyBorder="1" applyAlignment="1">
      <alignment horizontal="center" vertical="top"/>
    </xf>
    <xf numFmtId="0" fontId="31" fillId="0" borderId="0" xfId="1" applyFont="1"/>
    <xf numFmtId="0" fontId="26" fillId="12" borderId="7" xfId="1" applyFont="1" applyFill="1" applyBorder="1" applyAlignment="1">
      <alignment horizontal="center" vertical="center"/>
    </xf>
    <xf numFmtId="166" fontId="26" fillId="12" borderId="7" xfId="1" applyNumberFormat="1" applyFont="1" applyFill="1" applyBorder="1" applyAlignment="1">
      <alignment horizontal="center" vertical="center"/>
    </xf>
    <xf numFmtId="0" fontId="26" fillId="12" borderId="7" xfId="1" applyFont="1" applyFill="1" applyBorder="1" applyAlignment="1">
      <alignment horizontal="right" vertical="center"/>
    </xf>
    <xf numFmtId="10" fontId="26" fillId="12" borderId="7" xfId="5" applyNumberFormat="1" applyFont="1" applyFill="1" applyBorder="1" applyAlignment="1">
      <alignment horizontal="left" vertical="center" wrapText="1"/>
    </xf>
    <xf numFmtId="0" fontId="28" fillId="15" borderId="15" xfId="1" applyFont="1" applyFill="1" applyBorder="1" applyAlignment="1">
      <alignment horizontal="center" vertical="top"/>
    </xf>
    <xf numFmtId="0" fontId="28" fillId="15" borderId="15" xfId="7" applyFont="1" applyFill="1" applyBorder="1" applyAlignment="1" applyProtection="1">
      <alignment horizontal="center" vertical="center"/>
      <protection hidden="1"/>
    </xf>
    <xf numFmtId="43" fontId="28" fillId="15" borderId="16" xfId="8" applyFont="1" applyFill="1" applyBorder="1" applyAlignment="1">
      <alignment horizontal="center" vertical="center"/>
    </xf>
    <xf numFmtId="10" fontId="28" fillId="15" borderId="16" xfId="5" applyNumberFormat="1" applyFont="1" applyFill="1" applyBorder="1" applyAlignment="1">
      <alignment horizontal="center" vertical="center"/>
    </xf>
    <xf numFmtId="0" fontId="29" fillId="17" borderId="16" xfId="7" applyFont="1" applyFill="1" applyBorder="1" applyAlignment="1" applyProtection="1">
      <alignment horizontal="center"/>
      <protection hidden="1"/>
    </xf>
    <xf numFmtId="0" fontId="29" fillId="17" borderId="16" xfId="7" applyFont="1" applyFill="1" applyBorder="1" applyAlignment="1" applyProtection="1">
      <alignment horizontal="left" vertical="center"/>
      <protection hidden="1"/>
    </xf>
    <xf numFmtId="44" fontId="31" fillId="17" borderId="16" xfId="6" applyFont="1" applyFill="1" applyBorder="1"/>
    <xf numFmtId="10" fontId="31" fillId="16" borderId="16" xfId="5" applyNumberFormat="1" applyFont="1" applyFill="1" applyBorder="1"/>
    <xf numFmtId="10" fontId="31" fillId="16" borderId="15" xfId="5" applyNumberFormat="1" applyFont="1" applyFill="1" applyBorder="1"/>
    <xf numFmtId="0" fontId="31" fillId="17" borderId="15" xfId="5" applyNumberFormat="1" applyFont="1" applyFill="1" applyBorder="1" applyAlignment="1">
      <alignment horizontal="center"/>
    </xf>
    <xf numFmtId="9" fontId="29" fillId="17" borderId="15" xfId="8" applyNumberFormat="1" applyFont="1" applyFill="1" applyBorder="1" applyAlignment="1" applyProtection="1">
      <alignment horizontal="center" vertical="center"/>
      <protection hidden="1"/>
    </xf>
    <xf numFmtId="10" fontId="29" fillId="17" borderId="15" xfId="8" applyNumberFormat="1" applyFont="1" applyFill="1" applyBorder="1" applyAlignment="1" applyProtection="1">
      <alignment horizontal="center" vertical="center"/>
      <protection hidden="1"/>
    </xf>
    <xf numFmtId="0" fontId="29" fillId="17" borderId="15" xfId="7" applyFont="1" applyFill="1" applyBorder="1" applyAlignment="1" applyProtection="1">
      <alignment horizontal="center"/>
      <protection hidden="1"/>
    </xf>
    <xf numFmtId="0" fontId="29" fillId="17" borderId="15" xfId="7" applyFont="1" applyFill="1" applyBorder="1" applyAlignment="1" applyProtection="1">
      <alignment horizontal="left" vertical="center"/>
      <protection hidden="1"/>
    </xf>
    <xf numFmtId="10" fontId="29" fillId="17" borderId="15" xfId="8" applyNumberFormat="1" applyFont="1" applyFill="1" applyBorder="1" applyAlignment="1" applyProtection="1">
      <alignment horizontal="right" vertical="center"/>
      <protection hidden="1"/>
    </xf>
    <xf numFmtId="2" fontId="32" fillId="12" borderId="17" xfId="7" applyNumberFormat="1" applyFont="1" applyFill="1" applyBorder="1" applyAlignment="1" applyProtection="1">
      <alignment vertical="top"/>
      <protection hidden="1"/>
    </xf>
    <xf numFmtId="10" fontId="29" fillId="12" borderId="0" xfId="5" applyNumberFormat="1" applyFont="1" applyFill="1" applyBorder="1" applyAlignment="1" applyProtection="1">
      <alignment horizontal="center" vertical="center"/>
      <protection hidden="1"/>
    </xf>
    <xf numFmtId="10" fontId="29" fillId="12" borderId="18" xfId="5" applyNumberFormat="1" applyFont="1" applyFill="1" applyBorder="1" applyAlignment="1" applyProtection="1">
      <alignment horizontal="center" vertical="center"/>
      <protection hidden="1"/>
    </xf>
    <xf numFmtId="0" fontId="29" fillId="17" borderId="19" xfId="7" applyFont="1" applyFill="1" applyBorder="1" applyAlignment="1" applyProtection="1">
      <alignment horizontal="center"/>
      <protection hidden="1"/>
    </xf>
    <xf numFmtId="0" fontId="32" fillId="12" borderId="16" xfId="7" applyFont="1" applyFill="1" applyBorder="1" applyAlignment="1" applyProtection="1">
      <alignment horizontal="center" vertical="top"/>
      <protection hidden="1"/>
    </xf>
    <xf numFmtId="10" fontId="31" fillId="16" borderId="20" xfId="5" applyNumberFormat="1" applyFont="1" applyFill="1" applyBorder="1"/>
    <xf numFmtId="10" fontId="32" fillId="12" borderId="0" xfId="7" applyNumberFormat="1" applyFont="1" applyFill="1" applyBorder="1" applyAlignment="1" applyProtection="1">
      <alignment horizontal="left" vertical="top"/>
      <protection hidden="1"/>
    </xf>
    <xf numFmtId="2" fontId="32" fillId="12" borderId="18" xfId="7" applyNumberFormat="1" applyFont="1" applyFill="1" applyBorder="1" applyAlignment="1" applyProtection="1">
      <alignment vertical="top"/>
      <protection hidden="1"/>
    </xf>
    <xf numFmtId="10" fontId="32" fillId="12" borderId="19" xfId="7" applyNumberFormat="1" applyFont="1" applyFill="1" applyBorder="1" applyAlignment="1" applyProtection="1">
      <alignment horizontal="left" vertical="top"/>
      <protection hidden="1"/>
    </xf>
    <xf numFmtId="10" fontId="32" fillId="12" borderId="16" xfId="7" applyNumberFormat="1" applyFont="1" applyFill="1" applyBorder="1" applyAlignment="1" applyProtection="1">
      <alignment horizontal="left" vertical="top"/>
      <protection hidden="1"/>
    </xf>
    <xf numFmtId="0" fontId="32" fillId="0" borderId="21" xfId="7" applyFont="1" applyBorder="1" applyAlignment="1" applyProtection="1">
      <alignment horizontal="center"/>
      <protection hidden="1"/>
    </xf>
    <xf numFmtId="0" fontId="29" fillId="0" borderId="19" xfId="7" applyFont="1" applyBorder="1" applyAlignment="1" applyProtection="1">
      <alignment vertical="center"/>
      <protection hidden="1"/>
    </xf>
    <xf numFmtId="0" fontId="29" fillId="0" borderId="16" xfId="7" applyFont="1" applyBorder="1" applyAlignment="1" applyProtection="1">
      <alignment vertical="center"/>
      <protection hidden="1"/>
    </xf>
    <xf numFmtId="0" fontId="29" fillId="17" borderId="20" xfId="7" applyFont="1" applyFill="1" applyBorder="1" applyAlignment="1" applyProtection="1">
      <alignment vertical="center"/>
      <protection hidden="1"/>
    </xf>
    <xf numFmtId="0" fontId="29" fillId="17" borderId="24" xfId="7" applyFont="1" applyFill="1" applyBorder="1" applyAlignment="1" applyProtection="1">
      <alignment vertical="center"/>
      <protection hidden="1"/>
    </xf>
    <xf numFmtId="44" fontId="29" fillId="17" borderId="19" xfId="6" applyFont="1" applyFill="1" applyBorder="1" applyAlignment="1" applyProtection="1">
      <alignment vertical="center"/>
      <protection hidden="1"/>
    </xf>
    <xf numFmtId="0" fontId="29" fillId="17" borderId="20" xfId="7" applyFont="1" applyFill="1" applyBorder="1" applyAlignment="1" applyProtection="1">
      <alignment horizontal="left" vertical="center"/>
      <protection hidden="1"/>
    </xf>
    <xf numFmtId="0" fontId="29" fillId="17" borderId="24" xfId="7" applyFont="1" applyFill="1" applyBorder="1" applyAlignment="1" applyProtection="1">
      <alignment horizontal="left" vertical="center"/>
      <protection hidden="1"/>
    </xf>
    <xf numFmtId="44" fontId="29" fillId="17" borderId="19" xfId="7" applyNumberFormat="1" applyFont="1" applyFill="1" applyBorder="1" applyAlignment="1" applyProtection="1">
      <alignment horizontal="left" vertical="center"/>
      <protection hidden="1"/>
    </xf>
    <xf numFmtId="0" fontId="29" fillId="17" borderId="25" xfId="7" applyFont="1" applyFill="1" applyBorder="1" applyAlignment="1" applyProtection="1">
      <alignment horizontal="left" vertical="center"/>
      <protection hidden="1"/>
    </xf>
    <xf numFmtId="0" fontId="31" fillId="19" borderId="15" xfId="5" applyNumberFormat="1" applyFont="1" applyFill="1" applyBorder="1" applyAlignment="1">
      <alignment horizontal="center"/>
    </xf>
    <xf numFmtId="10" fontId="29" fillId="19" borderId="15" xfId="8" applyNumberFormat="1" applyFont="1" applyFill="1" applyBorder="1" applyAlignment="1" applyProtection="1">
      <alignment horizontal="center" vertical="center"/>
      <protection hidden="1"/>
    </xf>
    <xf numFmtId="0" fontId="29" fillId="17" borderId="0" xfId="7" applyFont="1" applyFill="1" applyBorder="1" applyAlignment="1" applyProtection="1">
      <alignment horizontal="center"/>
      <protection hidden="1"/>
    </xf>
    <xf numFmtId="0" fontId="29" fillId="17" borderId="0" xfId="7" applyFont="1" applyFill="1" applyBorder="1" applyAlignment="1" applyProtection="1">
      <alignment horizontal="left" vertical="center"/>
      <protection hidden="1"/>
    </xf>
    <xf numFmtId="0" fontId="35" fillId="12" borderId="0" xfId="1" applyFont="1" applyFill="1" applyBorder="1" applyAlignment="1">
      <alignment horizontal="center" vertical="center" wrapText="1"/>
    </xf>
    <xf numFmtId="167" fontId="36" fillId="12" borderId="0" xfId="1" applyNumberFormat="1" applyFont="1" applyFill="1" applyBorder="1" applyAlignment="1">
      <alignment horizontal="right" vertical="center" wrapText="1"/>
    </xf>
    <xf numFmtId="167" fontId="36" fillId="12" borderId="0" xfId="1" applyNumberFormat="1" applyFont="1" applyFill="1" applyBorder="1" applyAlignment="1">
      <alignment vertical="center" wrapText="1"/>
    </xf>
    <xf numFmtId="167" fontId="36" fillId="12" borderId="0" xfId="1" applyNumberFormat="1" applyFont="1" applyFill="1" applyBorder="1" applyAlignment="1">
      <alignment horizontal="left" vertical="center" wrapText="1"/>
    </xf>
    <xf numFmtId="10" fontId="37" fillId="12" borderId="0" xfId="5" applyNumberFormat="1" applyFont="1" applyFill="1" applyBorder="1" applyAlignment="1">
      <alignment horizontal="center" vertical="center" wrapText="1"/>
    </xf>
    <xf numFmtId="10" fontId="37" fillId="12" borderId="0" xfId="5" applyNumberFormat="1" applyFont="1" applyFill="1" applyBorder="1" applyAlignment="1">
      <alignment horizontal="right" vertical="center" wrapText="1"/>
    </xf>
    <xf numFmtId="0" fontId="29" fillId="18" borderId="20" xfId="7" applyFont="1" applyFill="1" applyBorder="1" applyAlignment="1" applyProtection="1">
      <alignment vertical="center"/>
      <protection hidden="1"/>
    </xf>
    <xf numFmtId="0" fontId="29" fillId="18" borderId="24" xfId="7" applyFont="1" applyFill="1" applyBorder="1" applyAlignment="1" applyProtection="1">
      <alignment vertical="center"/>
      <protection hidden="1"/>
    </xf>
    <xf numFmtId="10" fontId="31" fillId="18" borderId="16" xfId="5" applyNumberFormat="1" applyFont="1" applyFill="1" applyBorder="1"/>
    <xf numFmtId="0" fontId="34" fillId="18" borderId="15" xfId="5" applyNumberFormat="1" applyFont="1" applyFill="1" applyBorder="1" applyAlignment="1">
      <alignment horizontal="center"/>
    </xf>
    <xf numFmtId="0" fontId="31" fillId="18" borderId="15" xfId="5" applyNumberFormat="1" applyFont="1" applyFill="1" applyBorder="1" applyAlignment="1">
      <alignment horizontal="center"/>
    </xf>
    <xf numFmtId="10" fontId="29" fillId="18" borderId="15" xfId="8" applyNumberFormat="1" applyFont="1" applyFill="1" applyBorder="1" applyAlignment="1" applyProtection="1">
      <alignment horizontal="center" vertical="center"/>
      <protection hidden="1"/>
    </xf>
    <xf numFmtId="0" fontId="38" fillId="0" borderId="0" xfId="1" applyFont="1"/>
    <xf numFmtId="0" fontId="1" fillId="12" borderId="0" xfId="1" applyFont="1" applyFill="1" applyAlignment="1">
      <alignment vertical="center"/>
    </xf>
    <xf numFmtId="0" fontId="1" fillId="12" borderId="0" xfId="1" applyFont="1" applyFill="1" applyAlignment="1">
      <alignment horizontal="right" vertical="center"/>
    </xf>
    <xf numFmtId="0" fontId="1" fillId="12" borderId="0" xfId="1" applyFont="1" applyFill="1" applyAlignment="1">
      <alignment horizontal="left" vertical="center"/>
    </xf>
    <xf numFmtId="0" fontId="39" fillId="14" borderId="3" xfId="1" applyFont="1" applyFill="1" applyBorder="1" applyAlignment="1">
      <alignment horizontal="center" vertical="center" wrapText="1"/>
    </xf>
    <xf numFmtId="10" fontId="39" fillId="14" borderId="3" xfId="5" applyNumberFormat="1" applyFont="1" applyFill="1" applyBorder="1" applyAlignment="1">
      <alignment horizontal="center" vertical="center" wrapText="1"/>
    </xf>
    <xf numFmtId="0" fontId="40" fillId="12" borderId="0" xfId="1" applyFont="1" applyFill="1" applyAlignment="1">
      <alignment vertical="center"/>
    </xf>
    <xf numFmtId="0" fontId="41" fillId="12" borderId="0" xfId="1" applyFont="1" applyFill="1" applyAlignment="1">
      <alignment vertical="center"/>
    </xf>
    <xf numFmtId="0" fontId="40" fillId="12" borderId="0" xfId="1" applyFont="1" applyFill="1" applyAlignment="1">
      <alignment horizontal="right" vertical="center"/>
    </xf>
    <xf numFmtId="0" fontId="40" fillId="12" borderId="0" xfId="1" applyFont="1" applyFill="1" applyAlignment="1">
      <alignment horizontal="left" vertical="center"/>
    </xf>
    <xf numFmtId="0" fontId="1" fillId="12" borderId="0" xfId="1" applyFill="1" applyAlignment="1">
      <alignment vertical="center" wrapText="1"/>
    </xf>
    <xf numFmtId="0" fontId="26" fillId="12" borderId="0" xfId="1" applyFont="1" applyFill="1" applyBorder="1" applyAlignment="1">
      <alignment vertical="center" wrapText="1"/>
    </xf>
    <xf numFmtId="0" fontId="28" fillId="14" borderId="3" xfId="1" applyFont="1" applyFill="1" applyBorder="1" applyAlignment="1">
      <alignment horizontal="center" vertical="center" wrapText="1"/>
    </xf>
    <xf numFmtId="0" fontId="29" fillId="12" borderId="7" xfId="1" applyFont="1" applyFill="1" applyBorder="1" applyAlignment="1">
      <alignment horizontal="center" vertical="center" wrapText="1"/>
    </xf>
    <xf numFmtId="167" fontId="29" fillId="12" borderId="7" xfId="1" applyNumberFormat="1" applyFont="1" applyFill="1" applyBorder="1" applyAlignment="1">
      <alignment horizontal="right" vertical="center" wrapText="1"/>
    </xf>
    <xf numFmtId="166" fontId="32" fillId="12" borderId="7" xfId="1" applyNumberFormat="1" applyFont="1" applyFill="1" applyBorder="1" applyAlignment="1">
      <alignment horizontal="center" vertical="center"/>
    </xf>
    <xf numFmtId="0" fontId="32" fillId="12" borderId="7" xfId="1" applyFont="1" applyFill="1" applyBorder="1" applyAlignment="1">
      <alignment horizontal="right" vertical="center"/>
    </xf>
    <xf numFmtId="43" fontId="32" fillId="12" borderId="7" xfId="1" applyNumberFormat="1" applyFont="1" applyFill="1" applyBorder="1" applyAlignment="1">
      <alignment horizontal="left" vertical="center" wrapText="1"/>
    </xf>
    <xf numFmtId="0" fontId="43" fillId="12" borderId="7" xfId="1" applyFont="1" applyFill="1" applyBorder="1" applyAlignment="1">
      <alignment horizontal="center" vertical="center"/>
    </xf>
    <xf numFmtId="0" fontId="43" fillId="12" borderId="28" xfId="1" applyFont="1" applyFill="1" applyBorder="1" applyAlignment="1">
      <alignment vertical="center" wrapText="1"/>
    </xf>
    <xf numFmtId="167" fontId="44" fillId="12" borderId="0" xfId="1" applyNumberFormat="1" applyFont="1" applyFill="1" applyBorder="1" applyAlignment="1">
      <alignment horizontal="right" vertical="center" wrapText="1"/>
    </xf>
    <xf numFmtId="43" fontId="36" fillId="12" borderId="0" xfId="5" applyNumberFormat="1" applyFont="1" applyFill="1" applyBorder="1" applyAlignment="1">
      <alignment vertical="center" wrapText="1"/>
    </xf>
    <xf numFmtId="4" fontId="36" fillId="12" borderId="0" xfId="1" applyNumberFormat="1" applyFont="1" applyFill="1" applyBorder="1" applyAlignment="1">
      <alignment horizontal="center" vertical="center" wrapText="1"/>
    </xf>
    <xf numFmtId="0" fontId="32" fillId="12" borderId="0" xfId="1" applyFont="1" applyFill="1" applyBorder="1" applyAlignment="1">
      <alignment horizontal="right" vertical="center" wrapText="1"/>
    </xf>
    <xf numFmtId="43" fontId="45" fillId="12" borderId="0" xfId="5" applyNumberFormat="1" applyFont="1" applyFill="1" applyBorder="1" applyAlignment="1">
      <alignment vertical="center" wrapText="1"/>
    </xf>
    <xf numFmtId="4" fontId="45" fillId="12" borderId="0" xfId="1" applyNumberFormat="1" applyFont="1" applyFill="1" applyBorder="1" applyAlignment="1">
      <alignment horizontal="center" vertical="center" wrapText="1"/>
    </xf>
    <xf numFmtId="167" fontId="44" fillId="12" borderId="7" xfId="1" applyNumberFormat="1" applyFont="1" applyFill="1" applyBorder="1" applyAlignment="1">
      <alignment horizontal="right" vertical="center" wrapText="1"/>
    </xf>
    <xf numFmtId="166" fontId="43" fillId="12" borderId="7" xfId="1" applyNumberFormat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/>
    </xf>
    <xf numFmtId="166" fontId="43" fillId="0" borderId="0" xfId="1" applyNumberFormat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right" vertical="center"/>
    </xf>
    <xf numFmtId="10" fontId="43" fillId="0" borderId="0" xfId="5" applyNumberFormat="1" applyFont="1" applyFill="1" applyBorder="1" applyAlignment="1">
      <alignment horizontal="left" vertical="center" wrapText="1"/>
    </xf>
    <xf numFmtId="0" fontId="35" fillId="0" borderId="0" xfId="1" applyFont="1" applyFill="1" applyBorder="1" applyAlignment="1">
      <alignment horizontal="center" vertical="center" wrapText="1"/>
    </xf>
    <xf numFmtId="167" fontId="43" fillId="0" borderId="0" xfId="1" applyNumberFormat="1" applyFont="1" applyFill="1" applyBorder="1" applyAlignment="1">
      <alignment horizontal="right" vertical="center" wrapText="1"/>
    </xf>
    <xf numFmtId="167" fontId="43" fillId="0" borderId="0" xfId="1" applyNumberFormat="1" applyFont="1" applyFill="1" applyBorder="1" applyAlignment="1">
      <alignment vertical="center" wrapText="1"/>
    </xf>
    <xf numFmtId="167" fontId="43" fillId="0" borderId="0" xfId="1" applyNumberFormat="1" applyFont="1" applyFill="1" applyBorder="1" applyAlignment="1">
      <alignment horizontal="left" vertical="center" wrapText="1"/>
    </xf>
    <xf numFmtId="10" fontId="37" fillId="0" borderId="0" xfId="5" applyNumberFormat="1" applyFont="1" applyFill="1" applyBorder="1" applyAlignment="1">
      <alignment horizontal="center" vertical="center" wrapText="1"/>
    </xf>
    <xf numFmtId="10" fontId="37" fillId="0" borderId="0" xfId="5" applyNumberFormat="1" applyFont="1" applyFill="1" applyBorder="1" applyAlignment="1">
      <alignment horizontal="right" vertical="center" wrapText="1"/>
    </xf>
    <xf numFmtId="0" fontId="1" fillId="0" borderId="0" xfId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1" fillId="0" borderId="0" xfId="1" applyFill="1" applyBorder="1" applyAlignment="1">
      <alignment horizontal="right" vertical="center"/>
    </xf>
    <xf numFmtId="0" fontId="1" fillId="0" borderId="0" xfId="1" applyFill="1" applyBorder="1" applyAlignment="1">
      <alignment horizontal="left" vertical="center"/>
    </xf>
    <xf numFmtId="0" fontId="28" fillId="0" borderId="0" xfId="1" applyFont="1" applyFill="1" applyBorder="1" applyAlignment="1">
      <alignment horizontal="center" vertical="center" wrapText="1"/>
    </xf>
    <xf numFmtId="10" fontId="28" fillId="0" borderId="0" xfId="5" applyNumberFormat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166" fontId="32" fillId="0" borderId="0" xfId="1" applyNumberFormat="1" applyFont="1" applyFill="1" applyBorder="1" applyAlignment="1">
      <alignment horizontal="center" vertical="center"/>
    </xf>
    <xf numFmtId="0" fontId="32" fillId="0" borderId="0" xfId="1" applyFont="1" applyFill="1" applyBorder="1" applyAlignment="1">
      <alignment horizontal="right" vertical="center"/>
    </xf>
    <xf numFmtId="10" fontId="29" fillId="0" borderId="0" xfId="1" applyNumberFormat="1" applyFont="1" applyFill="1" applyBorder="1" applyAlignment="1">
      <alignment horizontal="left" vertical="center" wrapText="1"/>
    </xf>
    <xf numFmtId="167" fontId="44" fillId="0" borderId="0" xfId="1" applyNumberFormat="1" applyFont="1" applyFill="1" applyBorder="1" applyAlignment="1">
      <alignment horizontal="right" vertical="center" wrapText="1"/>
    </xf>
    <xf numFmtId="43" fontId="36" fillId="0" borderId="0" xfId="5" applyNumberFormat="1" applyFont="1" applyFill="1" applyBorder="1" applyAlignment="1">
      <alignment vertical="center" wrapText="1"/>
    </xf>
    <xf numFmtId="4" fontId="36" fillId="0" borderId="0" xfId="1" applyNumberFormat="1" applyFont="1" applyFill="1" applyBorder="1" applyAlignment="1">
      <alignment horizontal="center" vertical="center" wrapText="1"/>
    </xf>
    <xf numFmtId="0" fontId="32" fillId="0" borderId="0" xfId="1" applyFont="1" applyFill="1" applyBorder="1" applyAlignment="1">
      <alignment horizontal="right" vertical="center" wrapText="1"/>
    </xf>
    <xf numFmtId="43" fontId="45" fillId="0" borderId="0" xfId="5" applyNumberFormat="1" applyFont="1" applyFill="1" applyBorder="1" applyAlignment="1">
      <alignment vertical="center" wrapText="1"/>
    </xf>
    <xf numFmtId="4" fontId="45" fillId="0" borderId="0" xfId="1" applyNumberFormat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left" vertical="center" wrapText="1"/>
    </xf>
    <xf numFmtId="167" fontId="29" fillId="0" borderId="0" xfId="1" applyNumberFormat="1" applyFont="1" applyFill="1" applyBorder="1" applyAlignment="1">
      <alignment horizontal="right" vertical="center" wrapText="1"/>
    </xf>
    <xf numFmtId="0" fontId="1" fillId="0" borderId="0" xfId="1"/>
    <xf numFmtId="0" fontId="14" fillId="12" borderId="0" xfId="2" applyFont="1" applyFill="1" applyBorder="1" applyAlignment="1">
      <alignment vertical="center"/>
    </xf>
    <xf numFmtId="0" fontId="23" fillId="13" borderId="0" xfId="1" applyFont="1" applyFill="1" applyBorder="1" applyAlignment="1">
      <alignment vertical="center"/>
    </xf>
    <xf numFmtId="0" fontId="29" fillId="20" borderId="0" xfId="1" applyFont="1" applyFill="1" applyBorder="1" applyAlignment="1">
      <alignment horizontal="center" vertical="center" wrapText="1"/>
    </xf>
    <xf numFmtId="168" fontId="29" fillId="20" borderId="0" xfId="5" applyNumberFormat="1" applyFont="1" applyFill="1" applyBorder="1" applyAlignment="1">
      <alignment horizontal="center" vertical="center" wrapText="1"/>
    </xf>
    <xf numFmtId="43" fontId="46" fillId="20" borderId="0" xfId="1" applyNumberFormat="1" applyFont="1" applyFill="1" applyBorder="1" applyAlignment="1">
      <alignment horizontal="right" vertical="center"/>
    </xf>
    <xf numFmtId="0" fontId="46" fillId="20" borderId="0" xfId="1" applyFont="1" applyFill="1" applyBorder="1" applyAlignment="1">
      <alignment horizontal="left" vertical="center" wrapText="1"/>
    </xf>
    <xf numFmtId="167" fontId="28" fillId="14" borderId="3" xfId="1" applyNumberFormat="1" applyFont="1" applyFill="1" applyBorder="1" applyAlignment="1">
      <alignment horizontal="center" vertical="center" wrapText="1"/>
    </xf>
    <xf numFmtId="10" fontId="28" fillId="14" borderId="29" xfId="5" applyNumberFormat="1" applyFont="1" applyFill="1" applyBorder="1" applyAlignment="1">
      <alignment horizontal="center" vertical="center"/>
    </xf>
    <xf numFmtId="0" fontId="29" fillId="12" borderId="7" xfId="1" applyFont="1" applyFill="1" applyBorder="1" applyAlignment="1">
      <alignment horizontal="left" vertical="center" wrapText="1"/>
    </xf>
    <xf numFmtId="0" fontId="32" fillId="12" borderId="7" xfId="1" applyFont="1" applyFill="1" applyBorder="1" applyAlignment="1">
      <alignment horizontal="center" vertical="center" wrapText="1"/>
    </xf>
    <xf numFmtId="4" fontId="32" fillId="12" borderId="7" xfId="1" applyNumberFormat="1" applyFont="1" applyFill="1" applyBorder="1" applyAlignment="1">
      <alignment horizontal="center" vertical="center" wrapText="1"/>
    </xf>
    <xf numFmtId="0" fontId="43" fillId="12" borderId="7" xfId="1" applyFont="1" applyFill="1" applyBorder="1" applyAlignment="1">
      <alignment horizontal="left" vertical="center" wrapText="1"/>
    </xf>
    <xf numFmtId="0" fontId="43" fillId="12" borderId="7" xfId="1" applyFont="1" applyFill="1" applyBorder="1" applyAlignment="1">
      <alignment horizontal="center" vertical="center" wrapText="1"/>
    </xf>
    <xf numFmtId="4" fontId="43" fillId="12" borderId="7" xfId="1" applyNumberFormat="1" applyFont="1" applyFill="1" applyBorder="1" applyAlignment="1">
      <alignment horizontal="right" vertical="center" wrapText="1"/>
    </xf>
    <xf numFmtId="167" fontId="43" fillId="12" borderId="7" xfId="1" applyNumberFormat="1" applyFont="1" applyFill="1" applyBorder="1" applyAlignment="1">
      <alignment horizontal="right" vertical="center" wrapText="1"/>
    </xf>
    <xf numFmtId="0" fontId="43" fillId="12" borderId="7" xfId="1" applyFont="1" applyFill="1" applyBorder="1" applyAlignment="1">
      <alignment horizontal="right" vertical="center"/>
    </xf>
    <xf numFmtId="0" fontId="43" fillId="12" borderId="7" xfId="1" applyNumberFormat="1" applyFont="1" applyFill="1" applyBorder="1" applyAlignment="1">
      <alignment horizontal="left" vertical="center" wrapText="1"/>
    </xf>
    <xf numFmtId="0" fontId="43" fillId="12" borderId="0" xfId="1" applyFont="1" applyFill="1" applyBorder="1" applyAlignment="1">
      <alignment horizontal="center" vertical="center"/>
    </xf>
    <xf numFmtId="0" fontId="43" fillId="12" borderId="0" xfId="1" applyFont="1" applyFill="1" applyBorder="1" applyAlignment="1">
      <alignment horizontal="left" vertical="center" wrapText="1"/>
    </xf>
    <xf numFmtId="0" fontId="43" fillId="12" borderId="0" xfId="1" applyFont="1" applyFill="1" applyBorder="1" applyAlignment="1">
      <alignment horizontal="center" vertical="center" wrapText="1"/>
    </xf>
    <xf numFmtId="4" fontId="43" fillId="12" borderId="0" xfId="1" applyNumberFormat="1" applyFont="1" applyFill="1" applyBorder="1" applyAlignment="1">
      <alignment horizontal="right" vertical="center" wrapText="1"/>
    </xf>
    <xf numFmtId="167" fontId="29" fillId="12" borderId="25" xfId="1" applyNumberFormat="1" applyFont="1" applyFill="1" applyBorder="1" applyAlignment="1">
      <alignment horizontal="right" vertical="center" wrapText="1"/>
    </xf>
    <xf numFmtId="166" fontId="43" fillId="12" borderId="0" xfId="1" applyNumberFormat="1" applyFont="1" applyFill="1" applyBorder="1" applyAlignment="1">
      <alignment horizontal="center" vertical="center"/>
    </xf>
    <xf numFmtId="0" fontId="43" fillId="12" borderId="0" xfId="1" applyFont="1" applyFill="1" applyBorder="1" applyAlignment="1">
      <alignment horizontal="right" vertical="center"/>
    </xf>
    <xf numFmtId="0" fontId="43" fillId="12" borderId="0" xfId="1" applyNumberFormat="1" applyFont="1" applyFill="1" applyBorder="1" applyAlignment="1">
      <alignment horizontal="left" vertical="center" wrapText="1"/>
    </xf>
    <xf numFmtId="167" fontId="43" fillId="12" borderId="0" xfId="1" applyNumberFormat="1" applyFont="1" applyFill="1" applyBorder="1" applyAlignment="1">
      <alignment horizontal="right" vertical="center" wrapText="1"/>
    </xf>
    <xf numFmtId="0" fontId="44" fillId="12" borderId="7" xfId="1" applyFont="1" applyFill="1" applyBorder="1" applyAlignment="1">
      <alignment horizontal="center" vertical="center"/>
    </xf>
    <xf numFmtId="0" fontId="44" fillId="12" borderId="7" xfId="1" applyFont="1" applyFill="1" applyBorder="1" applyAlignment="1">
      <alignment horizontal="left" vertical="center"/>
    </xf>
    <xf numFmtId="0" fontId="44" fillId="12" borderId="7" xfId="1" applyFont="1" applyFill="1" applyBorder="1" applyAlignment="1">
      <alignment horizontal="center" vertical="center" wrapText="1"/>
    </xf>
    <xf numFmtId="4" fontId="44" fillId="12" borderId="7" xfId="1" applyNumberFormat="1" applyFont="1" applyFill="1" applyBorder="1" applyAlignment="1">
      <alignment horizontal="right" vertical="center" wrapText="1"/>
    </xf>
    <xf numFmtId="166" fontId="44" fillId="12" borderId="7" xfId="1" applyNumberFormat="1" applyFont="1" applyFill="1" applyBorder="1" applyAlignment="1">
      <alignment horizontal="center" vertical="center"/>
    </xf>
    <xf numFmtId="0" fontId="44" fillId="12" borderId="7" xfId="1" applyFont="1" applyFill="1" applyBorder="1" applyAlignment="1">
      <alignment horizontal="right" vertical="center"/>
    </xf>
    <xf numFmtId="0" fontId="44" fillId="12" borderId="7" xfId="1" applyNumberFormat="1" applyFont="1" applyFill="1" applyBorder="1" applyAlignment="1">
      <alignment horizontal="left" vertical="center" wrapText="1"/>
    </xf>
    <xf numFmtId="167" fontId="29" fillId="12" borderId="0" xfId="1" applyNumberFormat="1" applyFont="1" applyFill="1" applyBorder="1" applyAlignment="1">
      <alignment horizontal="right" vertical="center" wrapText="1"/>
    </xf>
    <xf numFmtId="0" fontId="29" fillId="12" borderId="5" xfId="1" applyFont="1" applyFill="1" applyBorder="1" applyAlignment="1">
      <alignment horizontal="center" vertical="center" wrapText="1"/>
    </xf>
    <xf numFmtId="0" fontId="29" fillId="12" borderId="5" xfId="1" applyFont="1" applyFill="1" applyBorder="1" applyAlignment="1">
      <alignment horizontal="left" vertical="center" wrapText="1"/>
    </xf>
    <xf numFmtId="167" fontId="29" fillId="12" borderId="5" xfId="1" applyNumberFormat="1" applyFont="1" applyFill="1" applyBorder="1" applyAlignment="1">
      <alignment horizontal="right" vertical="center" wrapText="1"/>
    </xf>
    <xf numFmtId="0" fontId="29" fillId="12" borderId="5" xfId="1" applyFont="1" applyFill="1" applyBorder="1" applyAlignment="1">
      <alignment horizontal="left" vertical="center"/>
    </xf>
    <xf numFmtId="167" fontId="43" fillId="12" borderId="0" xfId="1" applyNumberFormat="1" applyFont="1" applyFill="1" applyBorder="1" applyAlignment="1">
      <alignment vertical="center" wrapText="1"/>
    </xf>
    <xf numFmtId="0" fontId="46" fillId="12" borderId="0" xfId="1" applyFont="1" applyFill="1" applyBorder="1" applyAlignment="1">
      <alignment horizontal="left" vertical="center" wrapText="1"/>
    </xf>
    <xf numFmtId="167" fontId="44" fillId="20" borderId="0" xfId="1" applyNumberFormat="1" applyFont="1" applyFill="1" applyBorder="1" applyAlignment="1">
      <alignment horizontal="right" vertical="center" wrapText="1"/>
    </xf>
    <xf numFmtId="167" fontId="29" fillId="20" borderId="0" xfId="1" applyNumberFormat="1" applyFont="1" applyFill="1" applyBorder="1" applyAlignment="1">
      <alignment horizontal="right" vertical="center" wrapText="1"/>
    </xf>
    <xf numFmtId="0" fontId="0" fillId="0" borderId="0" xfId="0"/>
    <xf numFmtId="0" fontId="2" fillId="11" borderId="0" xfId="0" applyFont="1" applyFill="1" applyAlignment="1">
      <alignment horizontal="left" vertical="top" wrapText="1"/>
    </xf>
    <xf numFmtId="0" fontId="2" fillId="11" borderId="2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center" vertical="top" wrapText="1"/>
    </xf>
    <xf numFmtId="0" fontId="2" fillId="11" borderId="2" xfId="0" applyFont="1" applyFill="1" applyBorder="1" applyAlignment="1">
      <alignment horizontal="right" vertical="top" wrapText="1"/>
    </xf>
    <xf numFmtId="0" fontId="3" fillId="9" borderId="2" xfId="0" applyFont="1" applyFill="1" applyBorder="1" applyAlignment="1">
      <alignment horizontal="left" vertical="top" wrapText="1"/>
    </xf>
    <xf numFmtId="0" fontId="3" fillId="9" borderId="2" xfId="0" applyFont="1" applyFill="1" applyBorder="1" applyAlignment="1">
      <alignment horizontal="right" vertical="top" wrapText="1"/>
    </xf>
    <xf numFmtId="4" fontId="3" fillId="9" borderId="2" xfId="0" applyNumberFormat="1" applyFont="1" applyFill="1" applyBorder="1" applyAlignment="1">
      <alignment horizontal="right" vertical="top" wrapText="1"/>
    </xf>
    <xf numFmtId="164" fontId="3" fillId="9" borderId="2" xfId="0" applyNumberFormat="1" applyFont="1" applyFill="1" applyBorder="1" applyAlignment="1">
      <alignment horizontal="right" vertical="top" wrapText="1"/>
    </xf>
    <xf numFmtId="0" fontId="5" fillId="10" borderId="2" xfId="0" applyFont="1" applyFill="1" applyBorder="1" applyAlignment="1">
      <alignment horizontal="left" vertical="top" wrapText="1"/>
    </xf>
    <xf numFmtId="0" fontId="5" fillId="10" borderId="2" xfId="0" applyFont="1" applyFill="1" applyBorder="1" applyAlignment="1">
      <alignment horizontal="center" vertical="top" wrapText="1"/>
    </xf>
    <xf numFmtId="0" fontId="5" fillId="10" borderId="2" xfId="0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164" fontId="5" fillId="10" borderId="2" xfId="0" applyNumberFormat="1" applyFont="1" applyFill="1" applyBorder="1" applyAlignment="1">
      <alignment horizontal="right" vertical="top" wrapText="1"/>
    </xf>
    <xf numFmtId="0" fontId="4" fillId="11" borderId="0" xfId="0" applyFont="1" applyFill="1" applyAlignment="1">
      <alignment horizontal="left" vertical="top" wrapText="1"/>
    </xf>
    <xf numFmtId="0" fontId="4" fillId="11" borderId="0" xfId="0" applyFont="1" applyFill="1" applyAlignment="1">
      <alignment horizontal="right" vertical="top" wrapText="1"/>
    </xf>
    <xf numFmtId="0" fontId="6" fillId="11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center" vertical="top" wrapText="1"/>
    </xf>
    <xf numFmtId="0" fontId="4" fillId="6" borderId="0" xfId="0" applyFont="1" applyFill="1" applyAlignment="1">
      <alignment horizontal="left" vertical="top" wrapText="1"/>
    </xf>
    <xf numFmtId="0" fontId="5" fillId="10" borderId="2" xfId="0" applyFont="1" applyFill="1" applyBorder="1" applyAlignment="1">
      <alignment horizontal="left" vertical="top" wrapText="1"/>
    </xf>
    <xf numFmtId="165" fontId="5" fillId="10" borderId="2" xfId="0" applyNumberFormat="1" applyFont="1" applyFill="1" applyBorder="1" applyAlignment="1">
      <alignment horizontal="right" vertical="top" wrapText="1"/>
    </xf>
    <xf numFmtId="0" fontId="6" fillId="4" borderId="2" xfId="0" applyFont="1" applyFill="1" applyBorder="1" applyAlignment="1">
      <alignment horizontal="right" vertical="top" wrapText="1"/>
    </xf>
    <xf numFmtId="0" fontId="6" fillId="4" borderId="2" xfId="0" applyFont="1" applyFill="1" applyBorder="1" applyAlignment="1">
      <alignment horizontal="center" vertical="top" wrapText="1"/>
    </xf>
    <xf numFmtId="165" fontId="6" fillId="4" borderId="2" xfId="0" applyNumberFormat="1" applyFont="1" applyFill="1" applyBorder="1" applyAlignment="1">
      <alignment horizontal="right" vertical="top" wrapText="1"/>
    </xf>
    <xf numFmtId="4" fontId="6" fillId="4" borderId="2" xfId="0" applyNumberFormat="1" applyFont="1" applyFill="1" applyBorder="1" applyAlignment="1">
      <alignment horizontal="right" vertical="top" wrapText="1"/>
    </xf>
    <xf numFmtId="4" fontId="6" fillId="11" borderId="0" xfId="0" applyNumberFormat="1" applyFont="1" applyFill="1" applyAlignment="1">
      <alignment horizontal="right" vertical="top" wrapText="1"/>
    </xf>
    <xf numFmtId="0" fontId="5" fillId="10" borderId="1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18" fillId="12" borderId="0" xfId="3" applyFont="1" applyFill="1" applyBorder="1" applyAlignment="1">
      <alignment horizontal="left" vertical="center"/>
    </xf>
    <xf numFmtId="0" fontId="17" fillId="12" borderId="0" xfId="4" applyNumberFormat="1" applyFont="1" applyFill="1" applyBorder="1" applyAlignment="1">
      <alignment horizontal="left" vertical="center" wrapText="1"/>
    </xf>
    <xf numFmtId="17" fontId="23" fillId="12" borderId="0" xfId="1" applyNumberFormat="1" applyFont="1" applyFill="1" applyBorder="1" applyAlignment="1">
      <alignment horizontal="center" vertical="center"/>
    </xf>
    <xf numFmtId="0" fontId="12" fillId="21" borderId="0" xfId="9" applyFont="1" applyFill="1" applyAlignment="1">
      <alignment vertical="center"/>
    </xf>
    <xf numFmtId="0" fontId="28" fillId="14" borderId="26" xfId="1" applyFont="1" applyFill="1" applyBorder="1" applyAlignment="1">
      <alignment horizontal="center" vertical="center" wrapText="1"/>
    </xf>
    <xf numFmtId="0" fontId="47" fillId="21" borderId="0" xfId="9" applyFont="1" applyFill="1" applyAlignment="1">
      <alignment vertical="center"/>
    </xf>
    <xf numFmtId="44" fontId="24" fillId="0" borderId="0" xfId="6" applyFont="1" applyFill="1" applyBorder="1" applyAlignment="1">
      <alignment horizontal="center" vertical="center"/>
    </xf>
    <xf numFmtId="44" fontId="25" fillId="0" borderId="32" xfId="6" applyFont="1" applyFill="1" applyBorder="1" applyAlignment="1">
      <alignment horizontal="center" vertical="center"/>
    </xf>
    <xf numFmtId="170" fontId="24" fillId="0" borderId="0" xfId="10" applyNumberFormat="1" applyFont="1" applyFill="1" applyBorder="1" applyAlignment="1">
      <alignment horizontal="center" vertical="center"/>
    </xf>
    <xf numFmtId="170" fontId="24" fillId="0" borderId="33" xfId="10" applyNumberFormat="1" applyFont="1" applyFill="1" applyBorder="1" applyAlignment="1">
      <alignment horizontal="center" vertical="center"/>
    </xf>
    <xf numFmtId="10" fontId="24" fillId="21" borderId="13" xfId="11" applyNumberFormat="1" applyFont="1" applyFill="1" applyBorder="1" applyAlignment="1">
      <alignment horizontal="center" vertical="center"/>
    </xf>
    <xf numFmtId="10" fontId="25" fillId="0" borderId="34" xfId="5" applyNumberFormat="1" applyFont="1" applyFill="1" applyBorder="1" applyAlignment="1">
      <alignment horizontal="center" vertical="center"/>
    </xf>
    <xf numFmtId="4" fontId="25" fillId="0" borderId="32" xfId="12" applyNumberFormat="1" applyFont="1" applyFill="1" applyBorder="1" applyAlignment="1">
      <alignment horizontal="center" vertical="center"/>
    </xf>
    <xf numFmtId="10" fontId="25" fillId="0" borderId="34" xfId="12" applyNumberFormat="1" applyFont="1" applyFill="1" applyBorder="1" applyAlignment="1">
      <alignment horizontal="center" vertical="center"/>
    </xf>
    <xf numFmtId="0" fontId="48" fillId="21" borderId="0" xfId="9" applyFont="1" applyFill="1" applyBorder="1" applyAlignment="1">
      <alignment horizontal="center" vertical="center"/>
    </xf>
    <xf numFmtId="0" fontId="48" fillId="21" borderId="0" xfId="9" applyFont="1" applyFill="1" applyBorder="1" applyAlignment="1">
      <alignment horizontal="left" vertical="center" wrapText="1"/>
    </xf>
    <xf numFmtId="10" fontId="24" fillId="21" borderId="0" xfId="11" applyNumberFormat="1" applyFont="1" applyFill="1" applyBorder="1" applyAlignment="1">
      <alignment horizontal="center" vertical="center"/>
    </xf>
    <xf numFmtId="9" fontId="25" fillId="21" borderId="0" xfId="12" applyFont="1" applyFill="1" applyBorder="1" applyAlignment="1">
      <alignment horizontal="center" vertical="center"/>
    </xf>
    <xf numFmtId="44" fontId="39" fillId="14" borderId="3" xfId="6" applyFont="1" applyFill="1" applyBorder="1" applyAlignment="1">
      <alignment horizontal="center" vertical="center" wrapText="1"/>
    </xf>
    <xf numFmtId="0" fontId="25" fillId="21" borderId="0" xfId="9" applyFont="1" applyFill="1" applyAlignment="1">
      <alignment vertical="center"/>
    </xf>
    <xf numFmtId="9" fontId="39" fillId="14" borderId="3" xfId="5" applyFont="1" applyFill="1" applyBorder="1" applyAlignment="1">
      <alignment horizontal="center" vertical="center" wrapText="1"/>
    </xf>
    <xf numFmtId="10" fontId="39" fillId="14" borderId="26" xfId="5" applyNumberFormat="1" applyFont="1" applyFill="1" applyBorder="1" applyAlignment="1">
      <alignment horizontal="center" vertical="center" wrapText="1"/>
    </xf>
    <xf numFmtId="0" fontId="39" fillId="21" borderId="0" xfId="9" applyFont="1" applyFill="1" applyBorder="1" applyAlignment="1">
      <alignment horizontal="center" vertical="center" wrapText="1"/>
    </xf>
    <xf numFmtId="10" fontId="39" fillId="21" borderId="0" xfId="5" applyNumberFormat="1" applyFont="1" applyFill="1" applyBorder="1" applyAlignment="1">
      <alignment horizontal="center" vertical="center"/>
    </xf>
    <xf numFmtId="10" fontId="39" fillId="21" borderId="0" xfId="11" applyNumberFormat="1" applyFont="1" applyFill="1" applyBorder="1" applyAlignment="1">
      <alignment horizontal="center" vertical="center"/>
    </xf>
    <xf numFmtId="44" fontId="39" fillId="14" borderId="26" xfId="6" applyNumberFormat="1" applyFont="1" applyFill="1" applyBorder="1" applyAlignment="1">
      <alignment horizontal="center" vertical="center" wrapText="1"/>
    </xf>
    <xf numFmtId="10" fontId="12" fillId="21" borderId="0" xfId="9" applyNumberFormat="1" applyFont="1" applyFill="1" applyAlignment="1">
      <alignment horizontal="left" vertical="center"/>
    </xf>
    <xf numFmtId="170" fontId="16" fillId="21" borderId="0" xfId="10" applyNumberFormat="1" applyFont="1" applyFill="1" applyAlignment="1">
      <alignment vertical="center"/>
    </xf>
    <xf numFmtId="4" fontId="12" fillId="21" borderId="0" xfId="9" applyNumberFormat="1" applyFont="1" applyFill="1" applyAlignment="1">
      <alignment horizontal="left" vertical="center"/>
    </xf>
    <xf numFmtId="10" fontId="16" fillId="21" borderId="0" xfId="5" applyNumberFormat="1" applyFont="1" applyFill="1" applyAlignment="1">
      <alignment vertical="center"/>
    </xf>
    <xf numFmtId="0" fontId="12" fillId="21" borderId="0" xfId="9" applyFont="1" applyFill="1" applyAlignment="1">
      <alignment horizontal="left" vertical="center"/>
    </xf>
    <xf numFmtId="4" fontId="0" fillId="0" borderId="0" xfId="0" applyNumberFormat="1"/>
    <xf numFmtId="0" fontId="8" fillId="7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/>
    <xf numFmtId="0" fontId="4" fillId="11" borderId="0" xfId="0" applyFont="1" applyFill="1" applyAlignment="1">
      <alignment horizontal="right" vertical="top" wrapText="1"/>
    </xf>
    <xf numFmtId="0" fontId="6" fillId="11" borderId="0" xfId="0" applyFont="1" applyFill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11" borderId="0" xfId="0" applyFont="1" applyFill="1" applyAlignment="1">
      <alignment horizontal="right" vertical="top" wrapText="1"/>
    </xf>
    <xf numFmtId="0" fontId="2" fillId="11" borderId="2" xfId="0" applyFont="1" applyFill="1" applyBorder="1" applyAlignment="1">
      <alignment horizontal="left" vertical="top" wrapText="1"/>
    </xf>
    <xf numFmtId="0" fontId="5" fillId="10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0" fontId="48" fillId="21" borderId="0" xfId="9" applyFont="1" applyFill="1" applyBorder="1" applyAlignment="1">
      <alignment horizontal="center" vertical="center"/>
    </xf>
    <xf numFmtId="0" fontId="48" fillId="21" borderId="0" xfId="9" applyFont="1" applyFill="1" applyBorder="1" applyAlignment="1">
      <alignment horizontal="left" vertical="center" wrapText="1"/>
    </xf>
    <xf numFmtId="0" fontId="17" fillId="12" borderId="0" xfId="4" applyNumberFormat="1" applyFont="1" applyFill="1" applyBorder="1" applyAlignment="1">
      <alignment horizontal="left" vertical="center" wrapText="1"/>
    </xf>
    <xf numFmtId="0" fontId="28" fillId="14" borderId="26" xfId="1" applyFont="1" applyFill="1" applyBorder="1" applyAlignment="1">
      <alignment horizontal="center" vertical="center" wrapText="1"/>
    </xf>
    <xf numFmtId="171" fontId="4" fillId="11" borderId="0" xfId="0" applyNumberFormat="1" applyFont="1" applyFill="1" applyAlignment="1">
      <alignment horizontal="right" vertical="top" wrapText="1"/>
    </xf>
    <xf numFmtId="171" fontId="6" fillId="4" borderId="2" xfId="0" applyNumberFormat="1" applyFont="1" applyFill="1" applyBorder="1" applyAlignment="1">
      <alignment horizontal="right" vertical="top" wrapText="1"/>
    </xf>
    <xf numFmtId="171" fontId="6" fillId="5" borderId="2" xfId="0" applyNumberFormat="1" applyFont="1" applyFill="1" applyBorder="1" applyAlignment="1">
      <alignment horizontal="right" vertical="top" wrapText="1"/>
    </xf>
    <xf numFmtId="0" fontId="4" fillId="11" borderId="0" xfId="0" applyFont="1" applyFill="1" applyAlignment="1">
      <alignment horizontal="right" vertical="top" wrapText="1"/>
    </xf>
    <xf numFmtId="0" fontId="4" fillId="6" borderId="0" xfId="0" applyFont="1" applyFill="1" applyAlignment="1">
      <alignment horizontal="left" vertical="top" wrapText="1"/>
    </xf>
    <xf numFmtId="0" fontId="2" fillId="11" borderId="2" xfId="0" applyFont="1" applyFill="1" applyBorder="1" applyAlignment="1">
      <alignment horizontal="left" vertical="top" wrapText="1"/>
    </xf>
    <xf numFmtId="0" fontId="5" fillId="10" borderId="2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7" fillId="6" borderId="0" xfId="0" applyFont="1" applyFill="1" applyAlignment="1">
      <alignment horizontal="left" vertical="top" wrapText="1"/>
    </xf>
    <xf numFmtId="10" fontId="4" fillId="11" borderId="0" xfId="0" applyNumberFormat="1" applyFont="1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6" borderId="0" xfId="0" applyFont="1" applyFill="1" applyAlignment="1">
      <alignment horizontal="left" vertical="top" wrapText="1"/>
    </xf>
    <xf numFmtId="0" fontId="9" fillId="8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4" fillId="11" borderId="0" xfId="0" applyFont="1" applyFill="1" applyAlignment="1">
      <alignment horizontal="right" vertical="top" wrapText="1"/>
    </xf>
    <xf numFmtId="4" fontId="4" fillId="11" borderId="0" xfId="0" applyNumberFormat="1" applyFont="1" applyFill="1" applyAlignment="1">
      <alignment horizontal="right" vertical="top" wrapText="1"/>
    </xf>
    <xf numFmtId="0" fontId="6" fillId="4" borderId="2" xfId="0" applyFont="1" applyFill="1" applyBorder="1" applyAlignment="1">
      <alignment horizontal="left" vertical="top" wrapText="1"/>
    </xf>
    <xf numFmtId="0" fontId="2" fillId="11" borderId="0" xfId="0" applyFont="1" applyFill="1" applyAlignment="1">
      <alignment horizontal="center" wrapText="1"/>
    </xf>
    <xf numFmtId="0" fontId="2" fillId="11" borderId="2" xfId="0" applyFont="1" applyFill="1" applyBorder="1" applyAlignment="1">
      <alignment horizontal="left" vertical="top" wrapText="1"/>
    </xf>
    <xf numFmtId="0" fontId="5" fillId="10" borderId="2" xfId="0" applyFont="1" applyFill="1" applyBorder="1" applyAlignment="1">
      <alignment horizontal="left" vertical="top" wrapText="1"/>
    </xf>
    <xf numFmtId="0" fontId="2" fillId="11" borderId="0" xfId="0" applyFont="1" applyFill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11" borderId="0" xfId="0" applyFont="1" applyFill="1" applyAlignment="1">
      <alignment horizontal="right" vertical="top" wrapText="1"/>
    </xf>
    <xf numFmtId="171" fontId="6" fillId="4" borderId="2" xfId="0" applyNumberFormat="1" applyFont="1" applyFill="1" applyBorder="1" applyAlignment="1">
      <alignment horizontal="right" vertical="top" wrapText="1"/>
    </xf>
    <xf numFmtId="0" fontId="2" fillId="11" borderId="2" xfId="0" applyFont="1" applyFill="1" applyBorder="1" applyAlignment="1">
      <alignment horizontal="right" vertical="top" wrapText="1"/>
    </xf>
    <xf numFmtId="171" fontId="6" fillId="5" borderId="2" xfId="0" applyNumberFormat="1" applyFont="1" applyFill="1" applyBorder="1" applyAlignment="1">
      <alignment horizontal="right" vertical="top" wrapText="1"/>
    </xf>
    <xf numFmtId="0" fontId="48" fillId="21" borderId="25" xfId="9" applyFont="1" applyFill="1" applyBorder="1" applyAlignment="1">
      <alignment horizontal="center" vertical="center"/>
    </xf>
    <xf numFmtId="0" fontId="48" fillId="21" borderId="0" xfId="9" applyFont="1" applyFill="1" applyBorder="1" applyAlignment="1">
      <alignment horizontal="center" vertical="center"/>
    </xf>
    <xf numFmtId="0" fontId="48" fillId="21" borderId="13" xfId="9" applyFont="1" applyFill="1" applyBorder="1" applyAlignment="1">
      <alignment horizontal="center" vertical="center"/>
    </xf>
    <xf numFmtId="0" fontId="48" fillId="21" borderId="25" xfId="9" applyFont="1" applyFill="1" applyBorder="1" applyAlignment="1">
      <alignment horizontal="left" vertical="center" wrapText="1"/>
    </xf>
    <xf numFmtId="0" fontId="48" fillId="21" borderId="0" xfId="9" applyFont="1" applyFill="1" applyBorder="1" applyAlignment="1">
      <alignment horizontal="left" vertical="center" wrapText="1"/>
    </xf>
    <xf numFmtId="0" fontId="48" fillId="21" borderId="13" xfId="9" applyFont="1" applyFill="1" applyBorder="1" applyAlignment="1">
      <alignment horizontal="left" vertical="center" wrapText="1"/>
    </xf>
    <xf numFmtId="0" fontId="17" fillId="12" borderId="0" xfId="4" applyNumberFormat="1" applyFont="1" applyFill="1" applyBorder="1" applyAlignment="1">
      <alignment vertical="center" wrapText="1"/>
    </xf>
    <xf numFmtId="0" fontId="23" fillId="13" borderId="0" xfId="1" applyFont="1" applyFill="1" applyBorder="1" applyAlignment="1">
      <alignment horizontal="center" vertical="center"/>
    </xf>
    <xf numFmtId="44" fontId="48" fillId="21" borderId="25" xfId="9" applyNumberFormat="1" applyFont="1" applyFill="1" applyBorder="1" applyAlignment="1">
      <alignment horizontal="left" vertical="center" wrapText="1"/>
    </xf>
    <xf numFmtId="0" fontId="39" fillId="14" borderId="26" xfId="1" applyFont="1" applyFill="1" applyBorder="1" applyAlignment="1">
      <alignment horizontal="left" vertical="center" wrapText="1"/>
    </xf>
    <xf numFmtId="0" fontId="39" fillId="14" borderId="0" xfId="1" applyFont="1" applyFill="1" applyBorder="1" applyAlignment="1">
      <alignment horizontal="left" vertical="center" wrapText="1"/>
    </xf>
    <xf numFmtId="0" fontId="39" fillId="14" borderId="27" xfId="1" applyFont="1" applyFill="1" applyBorder="1" applyAlignment="1">
      <alignment horizontal="left" vertical="center" wrapText="1"/>
    </xf>
    <xf numFmtId="0" fontId="14" fillId="12" borderId="0" xfId="3" applyFont="1" applyFill="1" applyBorder="1" applyAlignment="1">
      <alignment horizontal="center" vertical="center"/>
    </xf>
    <xf numFmtId="0" fontId="14" fillId="12" borderId="0" xfId="3" applyFont="1" applyFill="1" applyBorder="1" applyAlignment="1">
      <alignment horizontal="left" vertical="center"/>
    </xf>
    <xf numFmtId="0" fontId="15" fillId="12" borderId="0" xfId="2" applyFont="1" applyFill="1" applyBorder="1" applyAlignment="1">
      <alignment horizontal="center" vertical="center"/>
    </xf>
    <xf numFmtId="0" fontId="17" fillId="12" borderId="0" xfId="4" applyNumberFormat="1" applyFont="1" applyFill="1" applyBorder="1" applyAlignment="1">
      <alignment horizontal="left" vertical="center" wrapText="1"/>
    </xf>
    <xf numFmtId="0" fontId="14" fillId="12" borderId="0" xfId="2" applyFont="1" applyFill="1" applyBorder="1" applyAlignment="1">
      <alignment horizontal="center" vertical="center"/>
    </xf>
    <xf numFmtId="0" fontId="10" fillId="14" borderId="4" xfId="1" applyFont="1" applyFill="1" applyBorder="1" applyAlignment="1">
      <alignment horizontal="left" vertical="center" wrapText="1"/>
    </xf>
    <xf numFmtId="0" fontId="10" fillId="14" borderId="5" xfId="1" applyFont="1" applyFill="1" applyBorder="1" applyAlignment="1">
      <alignment horizontal="left" vertical="center" wrapText="1"/>
    </xf>
    <xf numFmtId="0" fontId="10" fillId="14" borderId="6" xfId="1" applyFont="1" applyFill="1" applyBorder="1" applyAlignment="1">
      <alignment horizontal="left" vertical="center" wrapText="1"/>
    </xf>
    <xf numFmtId="0" fontId="24" fillId="12" borderId="7" xfId="1" applyFont="1" applyFill="1" applyBorder="1" applyAlignment="1">
      <alignment horizontal="left" vertical="center" wrapText="1"/>
    </xf>
    <xf numFmtId="0" fontId="26" fillId="12" borderId="0" xfId="1" applyFont="1" applyFill="1" applyBorder="1" applyAlignment="1">
      <alignment horizontal="right" vertical="center" wrapText="1"/>
    </xf>
    <xf numFmtId="0" fontId="28" fillId="15" borderId="11" xfId="1" applyFont="1" applyFill="1" applyBorder="1" applyAlignment="1">
      <alignment horizontal="center" vertical="top"/>
    </xf>
    <xf numFmtId="0" fontId="28" fillId="15" borderId="15" xfId="1" applyFont="1" applyFill="1" applyBorder="1" applyAlignment="1">
      <alignment horizontal="center" vertical="top"/>
    </xf>
    <xf numFmtId="0" fontId="30" fillId="15" borderId="11" xfId="1" applyFont="1" applyFill="1" applyBorder="1" applyAlignment="1">
      <alignment horizontal="center" vertical="top" wrapText="1"/>
    </xf>
    <xf numFmtId="0" fontId="30" fillId="15" borderId="15" xfId="1" applyFont="1" applyFill="1" applyBorder="1" applyAlignment="1">
      <alignment horizontal="center" vertical="top" wrapText="1"/>
    </xf>
    <xf numFmtId="0" fontId="28" fillId="15" borderId="12" xfId="1" applyFont="1" applyFill="1" applyBorder="1" applyAlignment="1">
      <alignment horizontal="center"/>
    </xf>
    <xf numFmtId="0" fontId="28" fillId="15" borderId="13" xfId="1" applyFont="1" applyFill="1" applyBorder="1" applyAlignment="1">
      <alignment horizontal="center"/>
    </xf>
    <xf numFmtId="0" fontId="28" fillId="15" borderId="14" xfId="1" applyFont="1" applyFill="1" applyBorder="1" applyAlignment="1">
      <alignment horizontal="center"/>
    </xf>
    <xf numFmtId="0" fontId="26" fillId="12" borderId="7" xfId="1" applyFont="1" applyFill="1" applyBorder="1" applyAlignment="1">
      <alignment horizontal="left" vertical="center" wrapText="1"/>
    </xf>
    <xf numFmtId="0" fontId="32" fillId="12" borderId="20" xfId="7" applyFont="1" applyFill="1" applyBorder="1" applyAlignment="1" applyProtection="1">
      <alignment horizontal="left" vertical="top"/>
      <protection hidden="1"/>
    </xf>
    <xf numFmtId="0" fontId="32" fillId="12" borderId="19" xfId="7" applyFont="1" applyFill="1" applyBorder="1" applyAlignment="1" applyProtection="1">
      <alignment horizontal="left" vertical="top"/>
      <protection hidden="1"/>
    </xf>
    <xf numFmtId="0" fontId="32" fillId="0" borderId="22" xfId="7" applyFont="1" applyBorder="1" applyAlignment="1" applyProtection="1">
      <alignment horizontal="left" vertical="center" wrapText="1"/>
      <protection hidden="1"/>
    </xf>
    <xf numFmtId="0" fontId="32" fillId="0" borderId="23" xfId="7" applyFont="1" applyBorder="1" applyAlignment="1" applyProtection="1">
      <alignment horizontal="left" vertical="center" wrapText="1"/>
      <protection hidden="1"/>
    </xf>
    <xf numFmtId="2" fontId="34" fillId="16" borderId="20" xfId="7" applyNumberFormat="1" applyFont="1" applyFill="1" applyBorder="1" applyAlignment="1" applyProtection="1">
      <alignment horizontal="center" vertical="center"/>
      <protection hidden="1"/>
    </xf>
    <xf numFmtId="2" fontId="34" fillId="16" borderId="24" xfId="7" applyNumberFormat="1" applyFont="1" applyFill="1" applyBorder="1" applyAlignment="1" applyProtection="1">
      <alignment horizontal="center" vertical="center"/>
      <protection hidden="1"/>
    </xf>
    <xf numFmtId="2" fontId="34" fillId="16" borderId="19" xfId="7" applyNumberFormat="1" applyFont="1" applyFill="1" applyBorder="1" applyAlignment="1" applyProtection="1">
      <alignment horizontal="center" vertical="center"/>
      <protection hidden="1"/>
    </xf>
    <xf numFmtId="0" fontId="31" fillId="18" borderId="16" xfId="5" applyNumberFormat="1" applyFont="1" applyFill="1" applyBorder="1" applyAlignment="1">
      <alignment horizontal="center"/>
    </xf>
    <xf numFmtId="0" fontId="40" fillId="12" borderId="0" xfId="1" applyFont="1" applyFill="1" applyAlignment="1">
      <alignment horizontal="left" vertical="center" wrapText="1"/>
    </xf>
    <xf numFmtId="0" fontId="39" fillId="14" borderId="4" xfId="1" applyFont="1" applyFill="1" applyBorder="1" applyAlignment="1">
      <alignment horizontal="left" vertical="center" wrapText="1"/>
    </xf>
    <xf numFmtId="0" fontId="39" fillId="14" borderId="5" xfId="1" applyFont="1" applyFill="1" applyBorder="1" applyAlignment="1">
      <alignment horizontal="left" vertical="center" wrapText="1"/>
    </xf>
    <xf numFmtId="0" fontId="39" fillId="14" borderId="6" xfId="1" applyFont="1" applyFill="1" applyBorder="1" applyAlignment="1">
      <alignment horizontal="left" vertical="center" wrapText="1"/>
    </xf>
    <xf numFmtId="0" fontId="43" fillId="0" borderId="0" xfId="1" applyFont="1" applyFill="1" applyBorder="1" applyAlignment="1">
      <alignment horizontal="left" vertical="center" wrapText="1"/>
    </xf>
    <xf numFmtId="0" fontId="28" fillId="0" borderId="0" xfId="1" applyFont="1" applyFill="1" applyBorder="1" applyAlignment="1">
      <alignment horizontal="left" vertical="center" wrapText="1"/>
    </xf>
    <xf numFmtId="0" fontId="29" fillId="0" borderId="0" xfId="1" applyFont="1" applyFill="1" applyBorder="1" applyAlignment="1">
      <alignment horizontal="left" vertical="center" wrapText="1"/>
    </xf>
    <xf numFmtId="0" fontId="43" fillId="0" borderId="0" xfId="1" applyFont="1" applyFill="1" applyBorder="1" applyAlignment="1">
      <alignment horizontal="right" vertical="center" wrapText="1"/>
    </xf>
    <xf numFmtId="0" fontId="45" fillId="0" borderId="0" xfId="1" applyFont="1" applyFill="1" applyBorder="1" applyAlignment="1">
      <alignment horizontal="center" vertical="center"/>
    </xf>
    <xf numFmtId="0" fontId="1" fillId="0" borderId="0" xfId="1" applyFill="1" applyBorder="1" applyAlignment="1">
      <alignment horizontal="left" vertical="center" wrapText="1"/>
    </xf>
    <xf numFmtId="10" fontId="28" fillId="14" borderId="30" xfId="5" applyNumberFormat="1" applyFont="1" applyFill="1" applyBorder="1" applyAlignment="1">
      <alignment horizontal="center" vertical="center" wrapText="1"/>
    </xf>
    <xf numFmtId="10" fontId="28" fillId="14" borderId="31" xfId="5" applyNumberFormat="1" applyFont="1" applyFill="1" applyBorder="1" applyAlignment="1">
      <alignment horizontal="center" vertical="center" wrapText="1"/>
    </xf>
    <xf numFmtId="0" fontId="45" fillId="12" borderId="0" xfId="1" applyFont="1" applyFill="1" applyBorder="1" applyAlignment="1">
      <alignment horizontal="center" vertical="center"/>
    </xf>
    <xf numFmtId="167" fontId="44" fillId="12" borderId="0" xfId="1" applyNumberFormat="1" applyFont="1" applyFill="1" applyBorder="1" applyAlignment="1">
      <alignment horizontal="right" vertical="center"/>
    </xf>
    <xf numFmtId="0" fontId="42" fillId="12" borderId="0" xfId="4" applyNumberFormat="1" applyFont="1" applyFill="1" applyBorder="1" applyAlignment="1">
      <alignment horizontal="left" vertical="center" wrapText="1"/>
    </xf>
    <xf numFmtId="0" fontId="46" fillId="20" borderId="0" xfId="1" applyFont="1" applyFill="1" applyBorder="1" applyAlignment="1">
      <alignment horizontal="left" vertical="center" wrapText="1"/>
    </xf>
    <xf numFmtId="0" fontId="28" fillId="14" borderId="4" xfId="1" applyFont="1" applyFill="1" applyBorder="1" applyAlignment="1">
      <alignment horizontal="left" vertical="center" wrapText="1"/>
    </xf>
    <xf numFmtId="0" fontId="28" fillId="14" borderId="5" xfId="1" applyFont="1" applyFill="1" applyBorder="1" applyAlignment="1">
      <alignment horizontal="left" vertical="center" wrapText="1"/>
    </xf>
    <xf numFmtId="0" fontId="28" fillId="14" borderId="6" xfId="1" applyFont="1" applyFill="1" applyBorder="1" applyAlignment="1">
      <alignment horizontal="left" vertical="center" wrapText="1"/>
    </xf>
    <xf numFmtId="167" fontId="28" fillId="14" borderId="26" xfId="1" applyNumberFormat="1" applyFont="1" applyFill="1" applyBorder="1" applyAlignment="1">
      <alignment horizontal="center" vertical="center" wrapText="1"/>
    </xf>
    <xf numFmtId="167" fontId="28" fillId="14" borderId="27" xfId="1" applyNumberFormat="1" applyFont="1" applyFill="1" applyBorder="1" applyAlignment="1">
      <alignment horizontal="center" vertical="center" wrapText="1"/>
    </xf>
    <xf numFmtId="0" fontId="29" fillId="12" borderId="7" xfId="1" applyFont="1" applyFill="1" applyBorder="1" applyAlignment="1">
      <alignment horizontal="left" vertical="center" wrapText="1"/>
    </xf>
    <xf numFmtId="0" fontId="43" fillId="12" borderId="7" xfId="1" applyFont="1" applyFill="1" applyBorder="1" applyAlignment="1">
      <alignment horizontal="left" vertical="center" wrapText="1"/>
    </xf>
    <xf numFmtId="167" fontId="44" fillId="12" borderId="7" xfId="1" applyNumberFormat="1" applyFont="1" applyFill="1" applyBorder="1" applyAlignment="1">
      <alignment horizontal="center" vertical="center" wrapText="1"/>
    </xf>
    <xf numFmtId="0" fontId="29" fillId="12" borderId="28" xfId="1" applyFont="1" applyFill="1" applyBorder="1" applyAlignment="1">
      <alignment horizontal="left" vertical="center" wrapText="1"/>
    </xf>
    <xf numFmtId="0" fontId="28" fillId="14" borderId="26" xfId="1" applyFont="1" applyFill="1" applyBorder="1" applyAlignment="1">
      <alignment horizontal="center" vertical="center" wrapText="1"/>
    </xf>
    <xf numFmtId="0" fontId="28" fillId="14" borderId="0" xfId="1" applyFont="1" applyFill="1" applyBorder="1" applyAlignment="1">
      <alignment horizontal="center" vertical="center" wrapText="1"/>
    </xf>
    <xf numFmtId="0" fontId="28" fillId="14" borderId="27" xfId="1" applyFont="1" applyFill="1" applyBorder="1" applyAlignment="1">
      <alignment horizontal="center" vertical="center" wrapText="1"/>
    </xf>
    <xf numFmtId="0" fontId="4" fillId="11" borderId="0" xfId="0" applyFont="1" applyFill="1" applyAlignment="1">
      <alignment horizontal="left" vertical="center" wrapText="1"/>
    </xf>
  </cellXfs>
  <cellStyles count="13">
    <cellStyle name="Moeda 2" xfId="6"/>
    <cellStyle name="Normal" xfId="0" builtinId="0"/>
    <cellStyle name="Normal 2" xfId="1"/>
    <cellStyle name="Normal 2 2" xfId="7"/>
    <cellStyle name="Normal 3" xfId="9"/>
    <cellStyle name="Normal_capa" xfId="2"/>
    <cellStyle name="Normal_CPU_06_400_91_00750_00_SEE_parte02 2" xfId="4"/>
    <cellStyle name="Normal_LO2001 01_026 001 00" xfId="3"/>
    <cellStyle name="Porcentagem 2" xfId="5"/>
    <cellStyle name="Porcentagem 2 2" xfId="11"/>
    <cellStyle name="Porcentagem 4" xfId="12"/>
    <cellStyle name="Separador de milhares 4" xfId="10"/>
    <cellStyle name="Vírgula 2" xfId="8"/>
  </cellStyles>
  <dxfs count="6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62865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 editAs="oneCell">
    <xdr:from>
      <xdr:col>0</xdr:col>
      <xdr:colOff>47625</xdr:colOff>
      <xdr:row>0</xdr:row>
      <xdr:rowOff>38101</xdr:rowOff>
    </xdr:from>
    <xdr:to>
      <xdr:col>2</xdr:col>
      <xdr:colOff>752475</xdr:colOff>
      <xdr:row>1</xdr:row>
      <xdr:rowOff>585663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8101"/>
          <a:ext cx="2228850" cy="73806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2181225</xdr:colOff>
      <xdr:row>3</xdr:row>
      <xdr:rowOff>247650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/>
      </xdr:nvSpPr>
      <xdr:spPr>
        <a:xfrm>
          <a:off x="742950" y="247650"/>
          <a:ext cx="2181225" cy="9429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 Contratada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762000</xdr:colOff>
      <xdr:row>0</xdr:row>
      <xdr:rowOff>134471</xdr:rowOff>
    </xdr:from>
    <xdr:to>
      <xdr:col>1</xdr:col>
      <xdr:colOff>3608294</xdr:colOff>
      <xdr:row>1</xdr:row>
      <xdr:rowOff>886494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134471"/>
          <a:ext cx="2846294" cy="942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1</xdr:row>
      <xdr:rowOff>575983</xdr:rowOff>
    </xdr:from>
    <xdr:to>
      <xdr:col>1</xdr:col>
      <xdr:colOff>842279</xdr:colOff>
      <xdr:row>1</xdr:row>
      <xdr:rowOff>1091454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766483"/>
          <a:ext cx="1556654" cy="5154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1939636</xdr:colOff>
      <xdr:row>1</xdr:row>
      <xdr:rowOff>51954</xdr:rowOff>
    </xdr:from>
    <xdr:to>
      <xdr:col>4</xdr:col>
      <xdr:colOff>802748</xdr:colOff>
      <xdr:row>5</xdr:row>
      <xdr:rowOff>24659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4363" y="294409"/>
          <a:ext cx="2846294" cy="94252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57149</xdr:colOff>
      <xdr:row>25</xdr:row>
      <xdr:rowOff>2598</xdr:rowOff>
    </xdr:from>
    <xdr:to>
      <xdr:col>28</xdr:col>
      <xdr:colOff>194984</xdr:colOff>
      <xdr:row>27</xdr:row>
      <xdr:rowOff>142875</xdr:rowOff>
    </xdr:to>
    <xdr:pic>
      <xdr:nvPicPr>
        <xdr:cNvPr id="3" name="Imagem 4" descr="http://infraestruturaurbana.pini.com.br/solucoes-tecnicas/16/imagens/i341693.jpg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0024" y="5641398"/>
          <a:ext cx="2628901" cy="54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2846294</xdr:colOff>
      <xdr:row>4</xdr:row>
      <xdr:rowOff>561523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588" y="414618"/>
          <a:ext cx="2846294" cy="9425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481689</xdr:colOff>
      <xdr:row>8</xdr:row>
      <xdr:rowOff>81644</xdr:rowOff>
    </xdr:from>
    <xdr:to>
      <xdr:col>8</xdr:col>
      <xdr:colOff>585104</xdr:colOff>
      <xdr:row>66</xdr:row>
      <xdr:rowOff>64509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6618" y="2503715"/>
          <a:ext cx="8186057" cy="12474223"/>
        </a:xfrm>
        <a:prstGeom prst="rect">
          <a:avLst/>
        </a:prstGeom>
      </xdr:spPr>
    </xdr:pic>
    <xdr:clientData/>
  </xdr:twoCellAnchor>
  <xdr:twoCellAnchor editAs="oneCell">
    <xdr:from>
      <xdr:col>2</xdr:col>
      <xdr:colOff>312964</xdr:colOff>
      <xdr:row>2</xdr:row>
      <xdr:rowOff>285750</xdr:rowOff>
    </xdr:from>
    <xdr:to>
      <xdr:col>2</xdr:col>
      <xdr:colOff>3159258</xdr:colOff>
      <xdr:row>3</xdr:row>
      <xdr:rowOff>534309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530679"/>
          <a:ext cx="2846294" cy="94252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</xdr:rowOff>
    </xdr:from>
    <xdr:to>
      <xdr:col>1</xdr:col>
      <xdr:colOff>7327</xdr:colOff>
      <xdr:row>1</xdr:row>
      <xdr:rowOff>549519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0" y="190501"/>
          <a:ext cx="769327" cy="549518"/>
        </a:xfrm>
        <a:prstGeom prst="rect">
          <a:avLst/>
        </a:prstGeom>
        <a:noFill/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000">
              <a:solidFill>
                <a:srgbClr val="FF0000"/>
              </a:solidFill>
            </a:rPr>
            <a:t>Logo Contratada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0</xdr:row>
      <xdr:rowOff>142875</xdr:rowOff>
    </xdr:from>
    <xdr:to>
      <xdr:col>4</xdr:col>
      <xdr:colOff>219075</xdr:colOff>
      <xdr:row>5</xdr:row>
      <xdr:rowOff>57150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/>
      </xdr:nvSpPr>
      <xdr:spPr>
        <a:xfrm>
          <a:off x="1143000" y="142875"/>
          <a:ext cx="2181225" cy="140970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 Contratada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2299607</xdr:colOff>
      <xdr:row>0</xdr:row>
      <xdr:rowOff>149680</xdr:rowOff>
    </xdr:from>
    <xdr:to>
      <xdr:col>4</xdr:col>
      <xdr:colOff>149679</xdr:colOff>
      <xdr:row>5</xdr:row>
      <xdr:rowOff>39685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/>
      </xdr:nvSpPr>
      <xdr:spPr>
        <a:xfrm>
          <a:off x="3755571" y="149680"/>
          <a:ext cx="1836965" cy="1114648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 Contratada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2181225</xdr:colOff>
      <xdr:row>4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742950" y="409575"/>
          <a:ext cx="2181225" cy="10953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 Contratada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10%20-%20Luis%20Fernando\15.%20Sondagem%20,%20Topografia%20e%20Projeto%20TERRENOS\OR&#199;AMENTO%20TOPOGRAFIA%20TERRENOS%20-%20REVI%2003%20-%20LOTE%20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O LOTE 01"/>
      <sheetName val="COMPOSIÇÃO PREÇO UNITÁRIO"/>
      <sheetName val="CRONOGRAMA"/>
      <sheetName val="COTAÇÕES"/>
      <sheetName val="MAPA DE APURAÇÃO"/>
      <sheetName val="BDI-SERVIÇOS "/>
      <sheetName val="ENCARGOS"/>
      <sheetName val="BDI-FORNECIMENTO"/>
      <sheetName val="BDI E ENCARGOS DNIT"/>
      <sheetName val="CM LOTE 01"/>
      <sheetName val="Modelo ORÇAMENTO"/>
      <sheetName val="Modelo Cronograma"/>
      <sheetName val="Modelo_BDI"/>
      <sheetName val="Modelo_Encargos"/>
      <sheetName val="Modelo_DBI_Encargos - DNIT"/>
      <sheetName val="Modelo_Composição"/>
      <sheetName val="PLANEJAMENTO"/>
      <sheetName val="Planilha1"/>
      <sheetName val="COMPOSIÇÕES DNIT"/>
      <sheetName val="DADOS"/>
      <sheetName val="BDI-SERVIÇOS CJ "/>
    </sheetNames>
    <sheetDataSet>
      <sheetData sheetId="0">
        <row r="20">
          <cell r="E20" t="str">
            <v>DESONERADO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A4" t="str">
            <v>DESONERADO</v>
          </cell>
        </row>
      </sheetData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pageSetUpPr fitToPage="1"/>
  </sheetPr>
  <dimension ref="A1:AI21"/>
  <sheetViews>
    <sheetView showOutlineSymbols="0" view="pageBreakPreview" zoomScaleNormal="85" zoomScaleSheetLayoutView="100" workbookViewId="0">
      <selection activeCell="K2" sqref="K2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6" width="16" customWidth="1"/>
    <col min="7" max="10" width="13" bestFit="1" customWidth="1"/>
    <col min="11" max="35" width="9" customWidth="1"/>
  </cols>
  <sheetData>
    <row r="1" spans="1:35" ht="15" x14ac:dyDescent="0.2">
      <c r="A1" s="1"/>
      <c r="B1" s="1"/>
      <c r="C1" s="1"/>
      <c r="D1" s="1" t="s">
        <v>0</v>
      </c>
      <c r="E1" s="286" t="s">
        <v>1</v>
      </c>
      <c r="F1" s="286"/>
      <c r="G1" s="286" t="s">
        <v>2</v>
      </c>
      <c r="H1" s="286"/>
      <c r="I1" s="286" t="s">
        <v>3</v>
      </c>
      <c r="J1" s="286"/>
    </row>
    <row r="2" spans="1:35" ht="146.25" customHeight="1" x14ac:dyDescent="0.2">
      <c r="A2" s="2"/>
      <c r="B2" s="2"/>
      <c r="C2" s="2"/>
      <c r="D2" s="282" t="s">
        <v>355</v>
      </c>
      <c r="E2" s="289" t="s">
        <v>540</v>
      </c>
      <c r="F2" s="289"/>
      <c r="G2" s="288">
        <f>'BDI-SERVIÇOS PI'!J34</f>
        <v>0.3256</v>
      </c>
      <c r="H2" s="289"/>
      <c r="I2" s="290" t="s">
        <v>539</v>
      </c>
      <c r="J2" s="287"/>
    </row>
    <row r="3" spans="1:35" ht="15" x14ac:dyDescent="0.25">
      <c r="A3" s="293" t="s">
        <v>380</v>
      </c>
      <c r="B3" s="292"/>
      <c r="C3" s="292"/>
      <c r="D3" s="292"/>
      <c r="E3" s="292"/>
      <c r="F3" s="292"/>
      <c r="G3" s="292"/>
      <c r="H3" s="292"/>
      <c r="I3" s="292"/>
      <c r="J3" s="292"/>
    </row>
    <row r="4" spans="1:35" ht="30" customHeight="1" x14ac:dyDescent="0.2">
      <c r="A4" s="283" t="s">
        <v>4</v>
      </c>
      <c r="B4" s="285" t="s">
        <v>5</v>
      </c>
      <c r="C4" s="283" t="s">
        <v>6</v>
      </c>
      <c r="D4" s="283" t="s">
        <v>7</v>
      </c>
      <c r="E4" s="204" t="s">
        <v>8</v>
      </c>
      <c r="F4" s="285" t="s">
        <v>9</v>
      </c>
      <c r="G4" s="285" t="s">
        <v>10</v>
      </c>
      <c r="H4" s="285" t="s">
        <v>11</v>
      </c>
      <c r="I4" s="285" t="s">
        <v>12</v>
      </c>
      <c r="J4" s="285" t="s">
        <v>13</v>
      </c>
    </row>
    <row r="5" spans="1:35" ht="24" customHeight="1" x14ac:dyDescent="0.2">
      <c r="A5" s="206" t="s">
        <v>14</v>
      </c>
      <c r="B5" s="206"/>
      <c r="C5" s="206"/>
      <c r="D5" s="206" t="s">
        <v>358</v>
      </c>
      <c r="E5" s="206"/>
      <c r="F5" s="207">
        <v>1</v>
      </c>
      <c r="G5" s="206"/>
      <c r="H5" s="206"/>
      <c r="I5" s="208">
        <v>115291.73</v>
      </c>
      <c r="J5" s="209">
        <v>0.11576758803993463</v>
      </c>
      <c r="L5">
        <v>1</v>
      </c>
      <c r="M5">
        <v>2</v>
      </c>
      <c r="N5">
        <v>3</v>
      </c>
      <c r="O5" s="201">
        <v>4</v>
      </c>
      <c r="P5" s="201">
        <v>5</v>
      </c>
      <c r="Q5" s="201">
        <v>6</v>
      </c>
      <c r="R5" s="201">
        <v>7</v>
      </c>
      <c r="S5" s="201">
        <v>8</v>
      </c>
      <c r="T5" s="201">
        <v>9</v>
      </c>
      <c r="U5" s="201">
        <v>10</v>
      </c>
      <c r="V5" s="201">
        <v>11</v>
      </c>
      <c r="W5" s="201">
        <v>12</v>
      </c>
      <c r="X5" s="201">
        <v>13</v>
      </c>
      <c r="Y5" s="201">
        <v>14</v>
      </c>
      <c r="Z5" s="201">
        <v>15</v>
      </c>
      <c r="AA5" s="201">
        <v>16</v>
      </c>
      <c r="AB5" s="201">
        <v>17</v>
      </c>
      <c r="AC5" s="201">
        <v>18</v>
      </c>
      <c r="AD5" s="201">
        <v>19</v>
      </c>
      <c r="AE5" s="201">
        <v>20</v>
      </c>
      <c r="AF5" s="201">
        <v>21</v>
      </c>
      <c r="AG5" s="201">
        <v>22</v>
      </c>
      <c r="AH5" s="201">
        <v>23</v>
      </c>
      <c r="AI5" s="201">
        <v>24</v>
      </c>
    </row>
    <row r="6" spans="1:35" ht="26.1" customHeight="1" x14ac:dyDescent="0.2">
      <c r="A6" s="284" t="s">
        <v>15</v>
      </c>
      <c r="B6" s="212" t="s">
        <v>525</v>
      </c>
      <c r="C6" s="284" t="s">
        <v>16</v>
      </c>
      <c r="D6" s="284" t="s">
        <v>526</v>
      </c>
      <c r="E6" s="211" t="s">
        <v>24</v>
      </c>
      <c r="F6" s="212">
        <v>1</v>
      </c>
      <c r="G6" s="213">
        <v>583.69000000000005</v>
      </c>
      <c r="H6" s="213">
        <v>773.73</v>
      </c>
      <c r="I6" s="213">
        <v>773.73</v>
      </c>
      <c r="J6" s="214">
        <v>7.7692351302334191E-4</v>
      </c>
      <c r="L6" s="263">
        <f>I6</f>
        <v>773.73</v>
      </c>
    </row>
    <row r="7" spans="1:35" ht="24" customHeight="1" x14ac:dyDescent="0.2">
      <c r="A7" s="284" t="s">
        <v>17</v>
      </c>
      <c r="B7" s="212" t="s">
        <v>360</v>
      </c>
      <c r="C7" s="284" t="s">
        <v>214</v>
      </c>
      <c r="D7" s="284" t="s">
        <v>361</v>
      </c>
      <c r="E7" s="211" t="s">
        <v>362</v>
      </c>
      <c r="F7" s="212">
        <v>24</v>
      </c>
      <c r="G7" s="213">
        <v>1600</v>
      </c>
      <c r="H7" s="213">
        <v>2120.96</v>
      </c>
      <c r="I7" s="213">
        <v>50903.040000000001</v>
      </c>
      <c r="J7" s="214">
        <v>5.1113138511325262E-2</v>
      </c>
      <c r="L7" s="263">
        <f>H7</f>
        <v>2120.96</v>
      </c>
      <c r="M7" s="263">
        <f>L7</f>
        <v>2120.96</v>
      </c>
      <c r="N7" s="263">
        <f t="shared" ref="N7:AI7" si="0">M7</f>
        <v>2120.96</v>
      </c>
      <c r="O7" s="263">
        <f t="shared" si="0"/>
        <v>2120.96</v>
      </c>
      <c r="P7" s="263">
        <f t="shared" si="0"/>
        <v>2120.96</v>
      </c>
      <c r="Q7" s="263">
        <f t="shared" si="0"/>
        <v>2120.96</v>
      </c>
      <c r="R7" s="263">
        <f t="shared" si="0"/>
        <v>2120.96</v>
      </c>
      <c r="S7" s="263">
        <f t="shared" si="0"/>
        <v>2120.96</v>
      </c>
      <c r="T7" s="263">
        <f t="shared" si="0"/>
        <v>2120.96</v>
      </c>
      <c r="U7" s="263">
        <f t="shared" si="0"/>
        <v>2120.96</v>
      </c>
      <c r="V7" s="263">
        <f t="shared" si="0"/>
        <v>2120.96</v>
      </c>
      <c r="W7" s="263">
        <f t="shared" si="0"/>
        <v>2120.96</v>
      </c>
      <c r="X7" s="263">
        <f t="shared" si="0"/>
        <v>2120.96</v>
      </c>
      <c r="Y7" s="263">
        <f t="shared" si="0"/>
        <v>2120.96</v>
      </c>
      <c r="Z7" s="263">
        <f t="shared" si="0"/>
        <v>2120.96</v>
      </c>
      <c r="AA7" s="263">
        <f t="shared" si="0"/>
        <v>2120.96</v>
      </c>
      <c r="AB7" s="263">
        <f t="shared" si="0"/>
        <v>2120.96</v>
      </c>
      <c r="AC7" s="263">
        <f t="shared" si="0"/>
        <v>2120.96</v>
      </c>
      <c r="AD7" s="263">
        <f t="shared" si="0"/>
        <v>2120.96</v>
      </c>
      <c r="AE7" s="263">
        <f t="shared" si="0"/>
        <v>2120.96</v>
      </c>
      <c r="AF7" s="263">
        <f t="shared" si="0"/>
        <v>2120.96</v>
      </c>
      <c r="AG7" s="263">
        <f t="shared" si="0"/>
        <v>2120.96</v>
      </c>
      <c r="AH7" s="263">
        <f t="shared" si="0"/>
        <v>2120.96</v>
      </c>
      <c r="AI7" s="263">
        <f t="shared" si="0"/>
        <v>2120.96</v>
      </c>
    </row>
    <row r="8" spans="1:35" ht="24" customHeight="1" x14ac:dyDescent="0.2">
      <c r="A8" s="284" t="s">
        <v>18</v>
      </c>
      <c r="B8" s="212" t="s">
        <v>363</v>
      </c>
      <c r="C8" s="284" t="s">
        <v>364</v>
      </c>
      <c r="D8" s="284" t="s">
        <v>365</v>
      </c>
      <c r="E8" s="211" t="s">
        <v>216</v>
      </c>
      <c r="F8" s="212">
        <v>1</v>
      </c>
      <c r="G8" s="213">
        <v>396.52</v>
      </c>
      <c r="H8" s="213">
        <v>525.62</v>
      </c>
      <c r="I8" s="213">
        <v>525.62</v>
      </c>
      <c r="J8" s="214">
        <v>5.2778945745328345E-4</v>
      </c>
      <c r="L8" s="263">
        <f>I8</f>
        <v>525.62</v>
      </c>
    </row>
    <row r="9" spans="1:35" ht="39" customHeight="1" x14ac:dyDescent="0.2">
      <c r="A9" s="284" t="s">
        <v>19</v>
      </c>
      <c r="B9" s="212" t="s">
        <v>366</v>
      </c>
      <c r="C9" s="284" t="s">
        <v>16</v>
      </c>
      <c r="D9" s="284" t="s">
        <v>367</v>
      </c>
      <c r="E9" s="211" t="s">
        <v>216</v>
      </c>
      <c r="F9" s="212">
        <v>1</v>
      </c>
      <c r="G9" s="213">
        <v>450</v>
      </c>
      <c r="H9" s="213">
        <v>596.52</v>
      </c>
      <c r="I9" s="213">
        <v>596.52</v>
      </c>
      <c r="J9" s="214">
        <v>5.9898209192959292E-4</v>
      </c>
      <c r="L9" s="263">
        <f>I9</f>
        <v>596.52</v>
      </c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</row>
    <row r="10" spans="1:35" ht="38.25" x14ac:dyDescent="0.2">
      <c r="A10" s="284" t="s">
        <v>22</v>
      </c>
      <c r="B10" s="212" t="s">
        <v>20</v>
      </c>
      <c r="C10" s="284" t="s">
        <v>16</v>
      </c>
      <c r="D10" s="284" t="s">
        <v>357</v>
      </c>
      <c r="E10" s="211" t="s">
        <v>21</v>
      </c>
      <c r="F10" s="212">
        <v>26</v>
      </c>
      <c r="G10" s="213">
        <v>1813.2</v>
      </c>
      <c r="H10" s="213">
        <v>2403.5700000000002</v>
      </c>
      <c r="I10" s="213">
        <v>62492.82</v>
      </c>
      <c r="J10" s="214">
        <v>6.2750754466203151E-2</v>
      </c>
      <c r="L10" s="263">
        <f>H10*2</f>
        <v>4807.1400000000003</v>
      </c>
      <c r="M10" s="263">
        <f>H10*2</f>
        <v>4807.1400000000003</v>
      </c>
      <c r="N10" s="263">
        <f>H10</f>
        <v>2403.5700000000002</v>
      </c>
      <c r="O10" s="263">
        <f t="shared" ref="O10:AI10" si="1">N10</f>
        <v>2403.5700000000002</v>
      </c>
      <c r="P10" s="263">
        <f t="shared" si="1"/>
        <v>2403.5700000000002</v>
      </c>
      <c r="Q10" s="263">
        <f t="shared" si="1"/>
        <v>2403.5700000000002</v>
      </c>
      <c r="R10" s="263">
        <f t="shared" si="1"/>
        <v>2403.5700000000002</v>
      </c>
      <c r="S10" s="263">
        <f t="shared" si="1"/>
        <v>2403.5700000000002</v>
      </c>
      <c r="T10" s="263">
        <f t="shared" si="1"/>
        <v>2403.5700000000002</v>
      </c>
      <c r="U10" s="263">
        <f t="shared" si="1"/>
        <v>2403.5700000000002</v>
      </c>
      <c r="V10" s="263">
        <f t="shared" si="1"/>
        <v>2403.5700000000002</v>
      </c>
      <c r="W10" s="263">
        <f t="shared" si="1"/>
        <v>2403.5700000000002</v>
      </c>
      <c r="X10" s="263">
        <f t="shared" si="1"/>
        <v>2403.5700000000002</v>
      </c>
      <c r="Y10" s="263">
        <f t="shared" si="1"/>
        <v>2403.5700000000002</v>
      </c>
      <c r="Z10" s="263">
        <f t="shared" si="1"/>
        <v>2403.5700000000002</v>
      </c>
      <c r="AA10" s="263">
        <f t="shared" si="1"/>
        <v>2403.5700000000002</v>
      </c>
      <c r="AB10" s="263">
        <f t="shared" si="1"/>
        <v>2403.5700000000002</v>
      </c>
      <c r="AC10" s="263">
        <f t="shared" si="1"/>
        <v>2403.5700000000002</v>
      </c>
      <c r="AD10" s="263">
        <f t="shared" si="1"/>
        <v>2403.5700000000002</v>
      </c>
      <c r="AE10" s="263">
        <f t="shared" si="1"/>
        <v>2403.5700000000002</v>
      </c>
      <c r="AF10" s="263">
        <f t="shared" si="1"/>
        <v>2403.5700000000002</v>
      </c>
      <c r="AG10" s="263">
        <f t="shared" si="1"/>
        <v>2403.5700000000002</v>
      </c>
      <c r="AH10" s="263">
        <f t="shared" si="1"/>
        <v>2403.5700000000002</v>
      </c>
      <c r="AI10" s="263">
        <f t="shared" si="1"/>
        <v>2403.5700000000002</v>
      </c>
    </row>
    <row r="11" spans="1:35" ht="26.1" customHeight="1" x14ac:dyDescent="0.2">
      <c r="A11" s="206" t="s">
        <v>368</v>
      </c>
      <c r="B11" s="206"/>
      <c r="C11" s="206"/>
      <c r="D11" s="206" t="s">
        <v>369</v>
      </c>
      <c r="E11" s="206"/>
      <c r="F11" s="207">
        <v>1</v>
      </c>
      <c r="G11" s="206"/>
      <c r="H11" s="206"/>
      <c r="I11" s="208">
        <v>879824.08</v>
      </c>
      <c r="J11" s="209">
        <v>0.88345548844704203</v>
      </c>
      <c r="L11" s="263">
        <f t="shared" ref="L11:AI11" si="2">SUM(L6:L10)</f>
        <v>8823.9700000000012</v>
      </c>
      <c r="M11" s="263">
        <f t="shared" si="2"/>
        <v>6928.1</v>
      </c>
      <c r="N11" s="263">
        <f t="shared" si="2"/>
        <v>4524.5300000000007</v>
      </c>
      <c r="O11" s="263">
        <f t="shared" si="2"/>
        <v>4524.5300000000007</v>
      </c>
      <c r="P11" s="263">
        <f t="shared" si="2"/>
        <v>4524.5300000000007</v>
      </c>
      <c r="Q11" s="263">
        <f t="shared" si="2"/>
        <v>4524.5300000000007</v>
      </c>
      <c r="R11" s="263">
        <f t="shared" si="2"/>
        <v>4524.5300000000007</v>
      </c>
      <c r="S11" s="263">
        <f t="shared" si="2"/>
        <v>4524.5300000000007</v>
      </c>
      <c r="T11" s="263">
        <f t="shared" si="2"/>
        <v>4524.5300000000007</v>
      </c>
      <c r="U11" s="263">
        <f t="shared" si="2"/>
        <v>4524.5300000000007</v>
      </c>
      <c r="V11" s="263">
        <f t="shared" si="2"/>
        <v>4524.5300000000007</v>
      </c>
      <c r="W11" s="263">
        <f t="shared" si="2"/>
        <v>4524.5300000000007</v>
      </c>
      <c r="X11" s="263">
        <f t="shared" si="2"/>
        <v>4524.5300000000007</v>
      </c>
      <c r="Y11" s="263">
        <f t="shared" si="2"/>
        <v>4524.5300000000007</v>
      </c>
      <c r="Z11" s="263">
        <f t="shared" si="2"/>
        <v>4524.5300000000007</v>
      </c>
      <c r="AA11" s="263">
        <f t="shared" si="2"/>
        <v>4524.5300000000007</v>
      </c>
      <c r="AB11" s="263">
        <f t="shared" si="2"/>
        <v>4524.5300000000007</v>
      </c>
      <c r="AC11" s="263">
        <f t="shared" si="2"/>
        <v>4524.5300000000007</v>
      </c>
      <c r="AD11" s="263">
        <f t="shared" si="2"/>
        <v>4524.5300000000007</v>
      </c>
      <c r="AE11" s="263">
        <f t="shared" si="2"/>
        <v>4524.5300000000007</v>
      </c>
      <c r="AF11" s="263">
        <f t="shared" si="2"/>
        <v>4524.5300000000007</v>
      </c>
      <c r="AG11" s="263">
        <f t="shared" si="2"/>
        <v>4524.5300000000007</v>
      </c>
      <c r="AH11" s="263">
        <f t="shared" si="2"/>
        <v>4524.5300000000007</v>
      </c>
      <c r="AI11" s="263">
        <f t="shared" si="2"/>
        <v>4524.5300000000007</v>
      </c>
    </row>
    <row r="12" spans="1:35" ht="26.1" customHeight="1" x14ac:dyDescent="0.2">
      <c r="A12" s="284" t="s">
        <v>25</v>
      </c>
      <c r="B12" s="212" t="s">
        <v>370</v>
      </c>
      <c r="C12" s="284" t="s">
        <v>16</v>
      </c>
      <c r="D12" s="284" t="s">
        <v>371</v>
      </c>
      <c r="E12" s="211" t="s">
        <v>372</v>
      </c>
      <c r="F12" s="212">
        <v>24</v>
      </c>
      <c r="G12" s="213">
        <v>24540.84</v>
      </c>
      <c r="H12" s="213">
        <v>32531.33</v>
      </c>
      <c r="I12" s="213">
        <v>780751.92</v>
      </c>
      <c r="J12" s="214">
        <v>0.78397441547583679</v>
      </c>
      <c r="L12">
        <f>L11/$I$5</f>
        <v>7.6536018671937711E-2</v>
      </c>
      <c r="M12" s="201">
        <f t="shared" ref="M12:AI12" si="3">M11/$I$5</f>
        <v>6.0091907719660387E-2</v>
      </c>
      <c r="N12" s="201">
        <f t="shared" si="3"/>
        <v>3.9244185164018279E-2</v>
      </c>
      <c r="O12" s="201">
        <f t="shared" si="3"/>
        <v>3.9244185164018279E-2</v>
      </c>
      <c r="P12" s="201">
        <f t="shared" si="3"/>
        <v>3.9244185164018279E-2</v>
      </c>
      <c r="Q12" s="201">
        <f t="shared" si="3"/>
        <v>3.9244185164018279E-2</v>
      </c>
      <c r="R12" s="201">
        <f t="shared" si="3"/>
        <v>3.9244185164018279E-2</v>
      </c>
      <c r="S12" s="201">
        <f t="shared" si="3"/>
        <v>3.9244185164018279E-2</v>
      </c>
      <c r="T12" s="201">
        <f t="shared" si="3"/>
        <v>3.9244185164018279E-2</v>
      </c>
      <c r="U12" s="201">
        <f t="shared" si="3"/>
        <v>3.9244185164018279E-2</v>
      </c>
      <c r="V12" s="201">
        <f t="shared" si="3"/>
        <v>3.9244185164018279E-2</v>
      </c>
      <c r="W12" s="201">
        <f t="shared" si="3"/>
        <v>3.9244185164018279E-2</v>
      </c>
      <c r="X12" s="201">
        <f t="shared" si="3"/>
        <v>3.9244185164018279E-2</v>
      </c>
      <c r="Y12" s="201">
        <f t="shared" si="3"/>
        <v>3.9244185164018279E-2</v>
      </c>
      <c r="Z12" s="201">
        <f t="shared" si="3"/>
        <v>3.9244185164018279E-2</v>
      </c>
      <c r="AA12" s="201">
        <f t="shared" si="3"/>
        <v>3.9244185164018279E-2</v>
      </c>
      <c r="AB12" s="201">
        <f t="shared" si="3"/>
        <v>3.9244185164018279E-2</v>
      </c>
      <c r="AC12" s="201">
        <f t="shared" si="3"/>
        <v>3.9244185164018279E-2</v>
      </c>
      <c r="AD12" s="201">
        <f t="shared" si="3"/>
        <v>3.9244185164018279E-2</v>
      </c>
      <c r="AE12" s="201">
        <f t="shared" si="3"/>
        <v>3.9244185164018279E-2</v>
      </c>
      <c r="AF12" s="201">
        <f t="shared" si="3"/>
        <v>3.9244185164018279E-2</v>
      </c>
      <c r="AG12" s="201">
        <f t="shared" si="3"/>
        <v>3.9244185164018279E-2</v>
      </c>
      <c r="AH12" s="201">
        <f t="shared" si="3"/>
        <v>3.9244185164018279E-2</v>
      </c>
      <c r="AI12" s="201">
        <f t="shared" si="3"/>
        <v>3.9244185164018279E-2</v>
      </c>
    </row>
    <row r="13" spans="1:35" ht="26.1" customHeight="1" x14ac:dyDescent="0.2">
      <c r="A13" s="284" t="s">
        <v>30</v>
      </c>
      <c r="B13" s="212" t="s">
        <v>373</v>
      </c>
      <c r="C13" s="284" t="s">
        <v>16</v>
      </c>
      <c r="D13" s="284" t="s">
        <v>374</v>
      </c>
      <c r="E13" s="211" t="s">
        <v>372</v>
      </c>
      <c r="F13" s="212">
        <v>2</v>
      </c>
      <c r="G13" s="213">
        <v>13944.88</v>
      </c>
      <c r="H13" s="213">
        <v>18485.330000000002</v>
      </c>
      <c r="I13" s="213">
        <v>36970.660000000003</v>
      </c>
      <c r="J13" s="214">
        <v>3.7123253649194866E-2</v>
      </c>
    </row>
    <row r="14" spans="1:35" ht="26.1" customHeight="1" x14ac:dyDescent="0.2">
      <c r="A14" s="284" t="s">
        <v>375</v>
      </c>
      <c r="B14" s="212" t="s">
        <v>28</v>
      </c>
      <c r="C14" s="284" t="s">
        <v>16</v>
      </c>
      <c r="D14" s="284" t="s">
        <v>376</v>
      </c>
      <c r="E14" s="211" t="s">
        <v>29</v>
      </c>
      <c r="F14" s="212">
        <v>285</v>
      </c>
      <c r="G14" s="213">
        <v>164.38</v>
      </c>
      <c r="H14" s="213">
        <v>217.9</v>
      </c>
      <c r="I14" s="213">
        <v>62101.5</v>
      </c>
      <c r="J14" s="214">
        <v>6.2357819322010351E-2</v>
      </c>
    </row>
    <row r="15" spans="1:35" ht="26.1" customHeight="1" x14ac:dyDescent="0.2">
      <c r="A15" s="206" t="s">
        <v>31</v>
      </c>
      <c r="B15" s="206"/>
      <c r="C15" s="206"/>
      <c r="D15" s="206" t="s">
        <v>377</v>
      </c>
      <c r="E15" s="206"/>
      <c r="F15" s="207">
        <v>1</v>
      </c>
      <c r="G15" s="206"/>
      <c r="H15" s="206"/>
      <c r="I15" s="208">
        <v>773.73</v>
      </c>
      <c r="J15" s="209">
        <v>7.7692351302334191E-4</v>
      </c>
    </row>
    <row r="16" spans="1:35" ht="24" customHeight="1" x14ac:dyDescent="0.2">
      <c r="A16" s="284" t="s">
        <v>32</v>
      </c>
      <c r="B16" s="212" t="s">
        <v>527</v>
      </c>
      <c r="C16" s="284" t="s">
        <v>16</v>
      </c>
      <c r="D16" s="284" t="s">
        <v>528</v>
      </c>
      <c r="E16" s="211" t="s">
        <v>24</v>
      </c>
      <c r="F16" s="212">
        <v>1</v>
      </c>
      <c r="G16" s="213">
        <v>583.69000000000005</v>
      </c>
      <c r="H16" s="213">
        <v>773.73</v>
      </c>
      <c r="I16" s="213">
        <v>773.73</v>
      </c>
      <c r="J16" s="214">
        <v>7.7692351302334191E-4</v>
      </c>
    </row>
    <row r="17" spans="1:10" x14ac:dyDescent="0.2">
      <c r="A17" s="268"/>
      <c r="B17" s="268"/>
      <c r="C17" s="268"/>
      <c r="D17" s="268"/>
      <c r="E17" s="268"/>
      <c r="F17" s="268"/>
      <c r="G17" s="268"/>
      <c r="H17" s="268"/>
      <c r="I17" s="268"/>
      <c r="J17" s="268"/>
    </row>
    <row r="18" spans="1:10" ht="24" customHeight="1" x14ac:dyDescent="0.2">
      <c r="A18" s="294"/>
      <c r="B18" s="294"/>
      <c r="C18" s="294"/>
      <c r="D18" s="217"/>
      <c r="E18" s="281"/>
      <c r="F18" s="289" t="s">
        <v>378</v>
      </c>
      <c r="G18" s="294"/>
      <c r="H18" s="295">
        <v>751275.32</v>
      </c>
      <c r="I18" s="294"/>
      <c r="J18" s="294"/>
    </row>
    <row r="19" spans="1:10" ht="24" customHeight="1" x14ac:dyDescent="0.2">
      <c r="A19" s="294"/>
      <c r="B19" s="294"/>
      <c r="C19" s="294"/>
      <c r="D19" s="217"/>
      <c r="E19" s="281"/>
      <c r="F19" s="289" t="s">
        <v>379</v>
      </c>
      <c r="G19" s="294"/>
      <c r="H19" s="295">
        <v>244614.22</v>
      </c>
      <c r="I19" s="294"/>
      <c r="J19" s="294"/>
    </row>
    <row r="20" spans="1:10" x14ac:dyDescent="0.2">
      <c r="A20" s="294"/>
      <c r="B20" s="294"/>
      <c r="C20" s="294"/>
      <c r="D20" s="217"/>
      <c r="E20" s="281"/>
      <c r="F20" s="289" t="s">
        <v>33</v>
      </c>
      <c r="G20" s="294"/>
      <c r="H20" s="295">
        <v>995889.54</v>
      </c>
      <c r="I20" s="294"/>
      <c r="J20" s="294"/>
    </row>
    <row r="21" spans="1:10" x14ac:dyDescent="0.2">
      <c r="A21" s="291"/>
      <c r="B21" s="292"/>
      <c r="C21" s="292"/>
      <c r="D21" s="292"/>
      <c r="E21" s="292"/>
      <c r="F21" s="292"/>
      <c r="G21" s="292"/>
      <c r="H21" s="292"/>
      <c r="I21" s="292"/>
      <c r="J21" s="292"/>
    </row>
  </sheetData>
  <mergeCells count="17">
    <mergeCell ref="A21:J21"/>
    <mergeCell ref="A3:J3"/>
    <mergeCell ref="A19:C19"/>
    <mergeCell ref="F19:G19"/>
    <mergeCell ref="H19:J19"/>
    <mergeCell ref="A20:C20"/>
    <mergeCell ref="F20:G20"/>
    <mergeCell ref="H20:J20"/>
    <mergeCell ref="A18:C18"/>
    <mergeCell ref="F18:G18"/>
    <mergeCell ref="H18:J18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scale="50" fitToHeight="0" orientation="portrait" r:id="rId1"/>
  <headerFooter>
    <oddHeader xml:space="preserve">&amp;L </oddHeader>
    <oddFooter xml:space="preserve">&amp;L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>
    <pageSetUpPr fitToPage="1"/>
  </sheetPr>
  <dimension ref="A1:K67"/>
  <sheetViews>
    <sheetView showGridLines="0" view="pageBreakPreview" zoomScale="55" zoomScaleNormal="70" zoomScaleSheetLayoutView="55" workbookViewId="0">
      <selection activeCell="R35" sqref="R35"/>
    </sheetView>
  </sheetViews>
  <sheetFormatPr defaultRowHeight="15" x14ac:dyDescent="0.2"/>
  <cols>
    <col min="1" max="1" width="3.25" style="4" customWidth="1"/>
    <col min="2" max="2" width="6.5" style="4" customWidth="1"/>
    <col min="3" max="3" width="44.375" style="4" customWidth="1"/>
    <col min="4" max="5" width="9" style="4"/>
    <col min="6" max="6" width="14.375" style="4" bestFit="1" customWidth="1"/>
    <col min="7" max="7" width="11.125" style="5" customWidth="1"/>
    <col min="8" max="8" width="5.5" style="4" customWidth="1"/>
    <col min="9" max="9" width="8.625" style="6" customWidth="1"/>
    <col min="10" max="10" width="8.625" style="7" customWidth="1"/>
    <col min="11" max="11" width="3.25" style="4" customWidth="1"/>
    <col min="12" max="256" width="9" style="4"/>
    <col min="257" max="257" width="3.25" style="4" customWidth="1"/>
    <col min="258" max="258" width="6.5" style="4" customWidth="1"/>
    <col min="259" max="259" width="44.375" style="4" customWidth="1"/>
    <col min="260" max="261" width="9" style="4"/>
    <col min="262" max="262" width="14.375" style="4" bestFit="1" customWidth="1"/>
    <col min="263" max="263" width="11.125" style="4" customWidth="1"/>
    <col min="264" max="264" width="5.5" style="4" customWidth="1"/>
    <col min="265" max="266" width="8.625" style="4" customWidth="1"/>
    <col min="267" max="267" width="3.25" style="4" customWidth="1"/>
    <col min="268" max="512" width="9" style="4"/>
    <col min="513" max="513" width="3.25" style="4" customWidth="1"/>
    <col min="514" max="514" width="6.5" style="4" customWidth="1"/>
    <col min="515" max="515" width="44.375" style="4" customWidth="1"/>
    <col min="516" max="517" width="9" style="4"/>
    <col min="518" max="518" width="14.375" style="4" bestFit="1" customWidth="1"/>
    <col min="519" max="519" width="11.125" style="4" customWidth="1"/>
    <col min="520" max="520" width="5.5" style="4" customWidth="1"/>
    <col min="521" max="522" width="8.625" style="4" customWidth="1"/>
    <col min="523" max="523" width="3.25" style="4" customWidth="1"/>
    <col min="524" max="768" width="9" style="4"/>
    <col min="769" max="769" width="3.25" style="4" customWidth="1"/>
    <col min="770" max="770" width="6.5" style="4" customWidth="1"/>
    <col min="771" max="771" width="44.375" style="4" customWidth="1"/>
    <col min="772" max="773" width="9" style="4"/>
    <col min="774" max="774" width="14.375" style="4" bestFit="1" customWidth="1"/>
    <col min="775" max="775" width="11.125" style="4" customWidth="1"/>
    <col min="776" max="776" width="5.5" style="4" customWidth="1"/>
    <col min="777" max="778" width="8.625" style="4" customWidth="1"/>
    <col min="779" max="779" width="3.25" style="4" customWidth="1"/>
    <col min="780" max="1024" width="9" style="4"/>
    <col min="1025" max="1025" width="3.25" style="4" customWidth="1"/>
    <col min="1026" max="1026" width="6.5" style="4" customWidth="1"/>
    <col min="1027" max="1027" width="44.375" style="4" customWidth="1"/>
    <col min="1028" max="1029" width="9" style="4"/>
    <col min="1030" max="1030" width="14.375" style="4" bestFit="1" customWidth="1"/>
    <col min="1031" max="1031" width="11.125" style="4" customWidth="1"/>
    <col min="1032" max="1032" width="5.5" style="4" customWidth="1"/>
    <col min="1033" max="1034" width="8.625" style="4" customWidth="1"/>
    <col min="1035" max="1035" width="3.25" style="4" customWidth="1"/>
    <col min="1036" max="1280" width="9" style="4"/>
    <col min="1281" max="1281" width="3.25" style="4" customWidth="1"/>
    <col min="1282" max="1282" width="6.5" style="4" customWidth="1"/>
    <col min="1283" max="1283" width="44.375" style="4" customWidth="1"/>
    <col min="1284" max="1285" width="9" style="4"/>
    <col min="1286" max="1286" width="14.375" style="4" bestFit="1" customWidth="1"/>
    <col min="1287" max="1287" width="11.125" style="4" customWidth="1"/>
    <col min="1288" max="1288" width="5.5" style="4" customWidth="1"/>
    <col min="1289" max="1290" width="8.625" style="4" customWidth="1"/>
    <col min="1291" max="1291" width="3.25" style="4" customWidth="1"/>
    <col min="1292" max="1536" width="9" style="4"/>
    <col min="1537" max="1537" width="3.25" style="4" customWidth="1"/>
    <col min="1538" max="1538" width="6.5" style="4" customWidth="1"/>
    <col min="1539" max="1539" width="44.375" style="4" customWidth="1"/>
    <col min="1540" max="1541" width="9" style="4"/>
    <col min="1542" max="1542" width="14.375" style="4" bestFit="1" customWidth="1"/>
    <col min="1543" max="1543" width="11.125" style="4" customWidth="1"/>
    <col min="1544" max="1544" width="5.5" style="4" customWidth="1"/>
    <col min="1545" max="1546" width="8.625" style="4" customWidth="1"/>
    <col min="1547" max="1547" width="3.25" style="4" customWidth="1"/>
    <col min="1548" max="1792" width="9" style="4"/>
    <col min="1793" max="1793" width="3.25" style="4" customWidth="1"/>
    <col min="1794" max="1794" width="6.5" style="4" customWidth="1"/>
    <col min="1795" max="1795" width="44.375" style="4" customWidth="1"/>
    <col min="1796" max="1797" width="9" style="4"/>
    <col min="1798" max="1798" width="14.375" style="4" bestFit="1" customWidth="1"/>
    <col min="1799" max="1799" width="11.125" style="4" customWidth="1"/>
    <col min="1800" max="1800" width="5.5" style="4" customWidth="1"/>
    <col min="1801" max="1802" width="8.625" style="4" customWidth="1"/>
    <col min="1803" max="1803" width="3.25" style="4" customWidth="1"/>
    <col min="1804" max="2048" width="9" style="4"/>
    <col min="2049" max="2049" width="3.25" style="4" customWidth="1"/>
    <col min="2050" max="2050" width="6.5" style="4" customWidth="1"/>
    <col min="2051" max="2051" width="44.375" style="4" customWidth="1"/>
    <col min="2052" max="2053" width="9" style="4"/>
    <col min="2054" max="2054" width="14.375" style="4" bestFit="1" customWidth="1"/>
    <col min="2055" max="2055" width="11.125" style="4" customWidth="1"/>
    <col min="2056" max="2056" width="5.5" style="4" customWidth="1"/>
    <col min="2057" max="2058" width="8.625" style="4" customWidth="1"/>
    <col min="2059" max="2059" width="3.25" style="4" customWidth="1"/>
    <col min="2060" max="2304" width="9" style="4"/>
    <col min="2305" max="2305" width="3.25" style="4" customWidth="1"/>
    <col min="2306" max="2306" width="6.5" style="4" customWidth="1"/>
    <col min="2307" max="2307" width="44.375" style="4" customWidth="1"/>
    <col min="2308" max="2309" width="9" style="4"/>
    <col min="2310" max="2310" width="14.375" style="4" bestFit="1" customWidth="1"/>
    <col min="2311" max="2311" width="11.125" style="4" customWidth="1"/>
    <col min="2312" max="2312" width="5.5" style="4" customWidth="1"/>
    <col min="2313" max="2314" width="8.625" style="4" customWidth="1"/>
    <col min="2315" max="2315" width="3.25" style="4" customWidth="1"/>
    <col min="2316" max="2560" width="9" style="4"/>
    <col min="2561" max="2561" width="3.25" style="4" customWidth="1"/>
    <col min="2562" max="2562" width="6.5" style="4" customWidth="1"/>
    <col min="2563" max="2563" width="44.375" style="4" customWidth="1"/>
    <col min="2564" max="2565" width="9" style="4"/>
    <col min="2566" max="2566" width="14.375" style="4" bestFit="1" customWidth="1"/>
    <col min="2567" max="2567" width="11.125" style="4" customWidth="1"/>
    <col min="2568" max="2568" width="5.5" style="4" customWidth="1"/>
    <col min="2569" max="2570" width="8.625" style="4" customWidth="1"/>
    <col min="2571" max="2571" width="3.25" style="4" customWidth="1"/>
    <col min="2572" max="2816" width="9" style="4"/>
    <col min="2817" max="2817" width="3.25" style="4" customWidth="1"/>
    <col min="2818" max="2818" width="6.5" style="4" customWidth="1"/>
    <col min="2819" max="2819" width="44.375" style="4" customWidth="1"/>
    <col min="2820" max="2821" width="9" style="4"/>
    <col min="2822" max="2822" width="14.375" style="4" bestFit="1" customWidth="1"/>
    <col min="2823" max="2823" width="11.125" style="4" customWidth="1"/>
    <col min="2824" max="2824" width="5.5" style="4" customWidth="1"/>
    <col min="2825" max="2826" width="8.625" style="4" customWidth="1"/>
    <col min="2827" max="2827" width="3.25" style="4" customWidth="1"/>
    <col min="2828" max="3072" width="9" style="4"/>
    <col min="3073" max="3073" width="3.25" style="4" customWidth="1"/>
    <col min="3074" max="3074" width="6.5" style="4" customWidth="1"/>
    <col min="3075" max="3075" width="44.375" style="4" customWidth="1"/>
    <col min="3076" max="3077" width="9" style="4"/>
    <col min="3078" max="3078" width="14.375" style="4" bestFit="1" customWidth="1"/>
    <col min="3079" max="3079" width="11.125" style="4" customWidth="1"/>
    <col min="3080" max="3080" width="5.5" style="4" customWidth="1"/>
    <col min="3081" max="3082" width="8.625" style="4" customWidth="1"/>
    <col min="3083" max="3083" width="3.25" style="4" customWidth="1"/>
    <col min="3084" max="3328" width="9" style="4"/>
    <col min="3329" max="3329" width="3.25" style="4" customWidth="1"/>
    <col min="3330" max="3330" width="6.5" style="4" customWidth="1"/>
    <col min="3331" max="3331" width="44.375" style="4" customWidth="1"/>
    <col min="3332" max="3333" width="9" style="4"/>
    <col min="3334" max="3334" width="14.375" style="4" bestFit="1" customWidth="1"/>
    <col min="3335" max="3335" width="11.125" style="4" customWidth="1"/>
    <col min="3336" max="3336" width="5.5" style="4" customWidth="1"/>
    <col min="3337" max="3338" width="8.625" style="4" customWidth="1"/>
    <col min="3339" max="3339" width="3.25" style="4" customWidth="1"/>
    <col min="3340" max="3584" width="9" style="4"/>
    <col min="3585" max="3585" width="3.25" style="4" customWidth="1"/>
    <col min="3586" max="3586" width="6.5" style="4" customWidth="1"/>
    <col min="3587" max="3587" width="44.375" style="4" customWidth="1"/>
    <col min="3588" max="3589" width="9" style="4"/>
    <col min="3590" max="3590" width="14.375" style="4" bestFit="1" customWidth="1"/>
    <col min="3591" max="3591" width="11.125" style="4" customWidth="1"/>
    <col min="3592" max="3592" width="5.5" style="4" customWidth="1"/>
    <col min="3593" max="3594" width="8.625" style="4" customWidth="1"/>
    <col min="3595" max="3595" width="3.25" style="4" customWidth="1"/>
    <col min="3596" max="3840" width="9" style="4"/>
    <col min="3841" max="3841" width="3.25" style="4" customWidth="1"/>
    <col min="3842" max="3842" width="6.5" style="4" customWidth="1"/>
    <col min="3843" max="3843" width="44.375" style="4" customWidth="1"/>
    <col min="3844" max="3845" width="9" style="4"/>
    <col min="3846" max="3846" width="14.375" style="4" bestFit="1" customWidth="1"/>
    <col min="3847" max="3847" width="11.125" style="4" customWidth="1"/>
    <col min="3848" max="3848" width="5.5" style="4" customWidth="1"/>
    <col min="3849" max="3850" width="8.625" style="4" customWidth="1"/>
    <col min="3851" max="3851" width="3.25" style="4" customWidth="1"/>
    <col min="3852" max="4096" width="9" style="4"/>
    <col min="4097" max="4097" width="3.25" style="4" customWidth="1"/>
    <col min="4098" max="4098" width="6.5" style="4" customWidth="1"/>
    <col min="4099" max="4099" width="44.375" style="4" customWidth="1"/>
    <col min="4100" max="4101" width="9" style="4"/>
    <col min="4102" max="4102" width="14.375" style="4" bestFit="1" customWidth="1"/>
    <col min="4103" max="4103" width="11.125" style="4" customWidth="1"/>
    <col min="4104" max="4104" width="5.5" style="4" customWidth="1"/>
    <col min="4105" max="4106" width="8.625" style="4" customWidth="1"/>
    <col min="4107" max="4107" width="3.25" style="4" customWidth="1"/>
    <col min="4108" max="4352" width="9" style="4"/>
    <col min="4353" max="4353" width="3.25" style="4" customWidth="1"/>
    <col min="4354" max="4354" width="6.5" style="4" customWidth="1"/>
    <col min="4355" max="4355" width="44.375" style="4" customWidth="1"/>
    <col min="4356" max="4357" width="9" style="4"/>
    <col min="4358" max="4358" width="14.375" style="4" bestFit="1" customWidth="1"/>
    <col min="4359" max="4359" width="11.125" style="4" customWidth="1"/>
    <col min="4360" max="4360" width="5.5" style="4" customWidth="1"/>
    <col min="4361" max="4362" width="8.625" style="4" customWidth="1"/>
    <col min="4363" max="4363" width="3.25" style="4" customWidth="1"/>
    <col min="4364" max="4608" width="9" style="4"/>
    <col min="4609" max="4609" width="3.25" style="4" customWidth="1"/>
    <col min="4610" max="4610" width="6.5" style="4" customWidth="1"/>
    <col min="4611" max="4611" width="44.375" style="4" customWidth="1"/>
    <col min="4612" max="4613" width="9" style="4"/>
    <col min="4614" max="4614" width="14.375" style="4" bestFit="1" customWidth="1"/>
    <col min="4615" max="4615" width="11.125" style="4" customWidth="1"/>
    <col min="4616" max="4616" width="5.5" style="4" customWidth="1"/>
    <col min="4617" max="4618" width="8.625" style="4" customWidth="1"/>
    <col min="4619" max="4619" width="3.25" style="4" customWidth="1"/>
    <col min="4620" max="4864" width="9" style="4"/>
    <col min="4865" max="4865" width="3.25" style="4" customWidth="1"/>
    <col min="4866" max="4866" width="6.5" style="4" customWidth="1"/>
    <col min="4867" max="4867" width="44.375" style="4" customWidth="1"/>
    <col min="4868" max="4869" width="9" style="4"/>
    <col min="4870" max="4870" width="14.375" style="4" bestFit="1" customWidth="1"/>
    <col min="4871" max="4871" width="11.125" style="4" customWidth="1"/>
    <col min="4872" max="4872" width="5.5" style="4" customWidth="1"/>
    <col min="4873" max="4874" width="8.625" style="4" customWidth="1"/>
    <col min="4875" max="4875" width="3.25" style="4" customWidth="1"/>
    <col min="4876" max="5120" width="9" style="4"/>
    <col min="5121" max="5121" width="3.25" style="4" customWidth="1"/>
    <col min="5122" max="5122" width="6.5" style="4" customWidth="1"/>
    <col min="5123" max="5123" width="44.375" style="4" customWidth="1"/>
    <col min="5124" max="5125" width="9" style="4"/>
    <col min="5126" max="5126" width="14.375" style="4" bestFit="1" customWidth="1"/>
    <col min="5127" max="5127" width="11.125" style="4" customWidth="1"/>
    <col min="5128" max="5128" width="5.5" style="4" customWidth="1"/>
    <col min="5129" max="5130" width="8.625" style="4" customWidth="1"/>
    <col min="5131" max="5131" width="3.25" style="4" customWidth="1"/>
    <col min="5132" max="5376" width="9" style="4"/>
    <col min="5377" max="5377" width="3.25" style="4" customWidth="1"/>
    <col min="5378" max="5378" width="6.5" style="4" customWidth="1"/>
    <col min="5379" max="5379" width="44.375" style="4" customWidth="1"/>
    <col min="5380" max="5381" width="9" style="4"/>
    <col min="5382" max="5382" width="14.375" style="4" bestFit="1" customWidth="1"/>
    <col min="5383" max="5383" width="11.125" style="4" customWidth="1"/>
    <col min="5384" max="5384" width="5.5" style="4" customWidth="1"/>
    <col min="5385" max="5386" width="8.625" style="4" customWidth="1"/>
    <col min="5387" max="5387" width="3.25" style="4" customWidth="1"/>
    <col min="5388" max="5632" width="9" style="4"/>
    <col min="5633" max="5633" width="3.25" style="4" customWidth="1"/>
    <col min="5634" max="5634" width="6.5" style="4" customWidth="1"/>
    <col min="5635" max="5635" width="44.375" style="4" customWidth="1"/>
    <col min="5636" max="5637" width="9" style="4"/>
    <col min="5638" max="5638" width="14.375" style="4" bestFit="1" customWidth="1"/>
    <col min="5639" max="5639" width="11.125" style="4" customWidth="1"/>
    <col min="5640" max="5640" width="5.5" style="4" customWidth="1"/>
    <col min="5641" max="5642" width="8.625" style="4" customWidth="1"/>
    <col min="5643" max="5643" width="3.25" style="4" customWidth="1"/>
    <col min="5644" max="5888" width="9" style="4"/>
    <col min="5889" max="5889" width="3.25" style="4" customWidth="1"/>
    <col min="5890" max="5890" width="6.5" style="4" customWidth="1"/>
    <col min="5891" max="5891" width="44.375" style="4" customWidth="1"/>
    <col min="5892" max="5893" width="9" style="4"/>
    <col min="5894" max="5894" width="14.375" style="4" bestFit="1" customWidth="1"/>
    <col min="5895" max="5895" width="11.125" style="4" customWidth="1"/>
    <col min="5896" max="5896" width="5.5" style="4" customWidth="1"/>
    <col min="5897" max="5898" width="8.625" style="4" customWidth="1"/>
    <col min="5899" max="5899" width="3.25" style="4" customWidth="1"/>
    <col min="5900" max="6144" width="9" style="4"/>
    <col min="6145" max="6145" width="3.25" style="4" customWidth="1"/>
    <col min="6146" max="6146" width="6.5" style="4" customWidth="1"/>
    <col min="6147" max="6147" width="44.375" style="4" customWidth="1"/>
    <col min="6148" max="6149" width="9" style="4"/>
    <col min="6150" max="6150" width="14.375" style="4" bestFit="1" customWidth="1"/>
    <col min="6151" max="6151" width="11.125" style="4" customWidth="1"/>
    <col min="6152" max="6152" width="5.5" style="4" customWidth="1"/>
    <col min="6153" max="6154" width="8.625" style="4" customWidth="1"/>
    <col min="6155" max="6155" width="3.25" style="4" customWidth="1"/>
    <col min="6156" max="6400" width="9" style="4"/>
    <col min="6401" max="6401" width="3.25" style="4" customWidth="1"/>
    <col min="6402" max="6402" width="6.5" style="4" customWidth="1"/>
    <col min="6403" max="6403" width="44.375" style="4" customWidth="1"/>
    <col min="6404" max="6405" width="9" style="4"/>
    <col min="6406" max="6406" width="14.375" style="4" bestFit="1" customWidth="1"/>
    <col min="6407" max="6407" width="11.125" style="4" customWidth="1"/>
    <col min="6408" max="6408" width="5.5" style="4" customWidth="1"/>
    <col min="6409" max="6410" width="8.625" style="4" customWidth="1"/>
    <col min="6411" max="6411" width="3.25" style="4" customWidth="1"/>
    <col min="6412" max="6656" width="9" style="4"/>
    <col min="6657" max="6657" width="3.25" style="4" customWidth="1"/>
    <col min="6658" max="6658" width="6.5" style="4" customWidth="1"/>
    <col min="6659" max="6659" width="44.375" style="4" customWidth="1"/>
    <col min="6660" max="6661" width="9" style="4"/>
    <col min="6662" max="6662" width="14.375" style="4" bestFit="1" customWidth="1"/>
    <col min="6663" max="6663" width="11.125" style="4" customWidth="1"/>
    <col min="6664" max="6664" width="5.5" style="4" customWidth="1"/>
    <col min="6665" max="6666" width="8.625" style="4" customWidth="1"/>
    <col min="6667" max="6667" width="3.25" style="4" customWidth="1"/>
    <col min="6668" max="6912" width="9" style="4"/>
    <col min="6913" max="6913" width="3.25" style="4" customWidth="1"/>
    <col min="6914" max="6914" width="6.5" style="4" customWidth="1"/>
    <col min="6915" max="6915" width="44.375" style="4" customWidth="1"/>
    <col min="6916" max="6917" width="9" style="4"/>
    <col min="6918" max="6918" width="14.375" style="4" bestFit="1" customWidth="1"/>
    <col min="6919" max="6919" width="11.125" style="4" customWidth="1"/>
    <col min="6920" max="6920" width="5.5" style="4" customWidth="1"/>
    <col min="6921" max="6922" width="8.625" style="4" customWidth="1"/>
    <col min="6923" max="6923" width="3.25" style="4" customWidth="1"/>
    <col min="6924" max="7168" width="9" style="4"/>
    <col min="7169" max="7169" width="3.25" style="4" customWidth="1"/>
    <col min="7170" max="7170" width="6.5" style="4" customWidth="1"/>
    <col min="7171" max="7171" width="44.375" style="4" customWidth="1"/>
    <col min="7172" max="7173" width="9" style="4"/>
    <col min="7174" max="7174" width="14.375" style="4" bestFit="1" customWidth="1"/>
    <col min="7175" max="7175" width="11.125" style="4" customWidth="1"/>
    <col min="7176" max="7176" width="5.5" style="4" customWidth="1"/>
    <col min="7177" max="7178" width="8.625" style="4" customWidth="1"/>
    <col min="7179" max="7179" width="3.25" style="4" customWidth="1"/>
    <col min="7180" max="7424" width="9" style="4"/>
    <col min="7425" max="7425" width="3.25" style="4" customWidth="1"/>
    <col min="7426" max="7426" width="6.5" style="4" customWidth="1"/>
    <col min="7427" max="7427" width="44.375" style="4" customWidth="1"/>
    <col min="7428" max="7429" width="9" style="4"/>
    <col min="7430" max="7430" width="14.375" style="4" bestFit="1" customWidth="1"/>
    <col min="7431" max="7431" width="11.125" style="4" customWidth="1"/>
    <col min="7432" max="7432" width="5.5" style="4" customWidth="1"/>
    <col min="7433" max="7434" width="8.625" style="4" customWidth="1"/>
    <col min="7435" max="7435" width="3.25" style="4" customWidth="1"/>
    <col min="7436" max="7680" width="9" style="4"/>
    <col min="7681" max="7681" width="3.25" style="4" customWidth="1"/>
    <col min="7682" max="7682" width="6.5" style="4" customWidth="1"/>
    <col min="7683" max="7683" width="44.375" style="4" customWidth="1"/>
    <col min="7684" max="7685" width="9" style="4"/>
    <col min="7686" max="7686" width="14.375" style="4" bestFit="1" customWidth="1"/>
    <col min="7687" max="7687" width="11.125" style="4" customWidth="1"/>
    <col min="7688" max="7688" width="5.5" style="4" customWidth="1"/>
    <col min="7689" max="7690" width="8.625" style="4" customWidth="1"/>
    <col min="7691" max="7691" width="3.25" style="4" customWidth="1"/>
    <col min="7692" max="7936" width="9" style="4"/>
    <col min="7937" max="7937" width="3.25" style="4" customWidth="1"/>
    <col min="7938" max="7938" width="6.5" style="4" customWidth="1"/>
    <col min="7939" max="7939" width="44.375" style="4" customWidth="1"/>
    <col min="7940" max="7941" width="9" style="4"/>
    <col min="7942" max="7942" width="14.375" style="4" bestFit="1" customWidth="1"/>
    <col min="7943" max="7943" width="11.125" style="4" customWidth="1"/>
    <col min="7944" max="7944" width="5.5" style="4" customWidth="1"/>
    <col min="7945" max="7946" width="8.625" style="4" customWidth="1"/>
    <col min="7947" max="7947" width="3.25" style="4" customWidth="1"/>
    <col min="7948" max="8192" width="9" style="4"/>
    <col min="8193" max="8193" width="3.25" style="4" customWidth="1"/>
    <col min="8194" max="8194" width="6.5" style="4" customWidth="1"/>
    <col min="8195" max="8195" width="44.375" style="4" customWidth="1"/>
    <col min="8196" max="8197" width="9" style="4"/>
    <col min="8198" max="8198" width="14.375" style="4" bestFit="1" customWidth="1"/>
    <col min="8199" max="8199" width="11.125" style="4" customWidth="1"/>
    <col min="8200" max="8200" width="5.5" style="4" customWidth="1"/>
    <col min="8201" max="8202" width="8.625" style="4" customWidth="1"/>
    <col min="8203" max="8203" width="3.25" style="4" customWidth="1"/>
    <col min="8204" max="8448" width="9" style="4"/>
    <col min="8449" max="8449" width="3.25" style="4" customWidth="1"/>
    <col min="8450" max="8450" width="6.5" style="4" customWidth="1"/>
    <col min="8451" max="8451" width="44.375" style="4" customWidth="1"/>
    <col min="8452" max="8453" width="9" style="4"/>
    <col min="8454" max="8454" width="14.375" style="4" bestFit="1" customWidth="1"/>
    <col min="8455" max="8455" width="11.125" style="4" customWidth="1"/>
    <col min="8456" max="8456" width="5.5" style="4" customWidth="1"/>
    <col min="8457" max="8458" width="8.625" style="4" customWidth="1"/>
    <col min="8459" max="8459" width="3.25" style="4" customWidth="1"/>
    <col min="8460" max="8704" width="9" style="4"/>
    <col min="8705" max="8705" width="3.25" style="4" customWidth="1"/>
    <col min="8706" max="8706" width="6.5" style="4" customWidth="1"/>
    <col min="8707" max="8707" width="44.375" style="4" customWidth="1"/>
    <col min="8708" max="8709" width="9" style="4"/>
    <col min="8710" max="8710" width="14.375" style="4" bestFit="1" customWidth="1"/>
    <col min="8711" max="8711" width="11.125" style="4" customWidth="1"/>
    <col min="8712" max="8712" width="5.5" style="4" customWidth="1"/>
    <col min="8713" max="8714" width="8.625" style="4" customWidth="1"/>
    <col min="8715" max="8715" width="3.25" style="4" customWidth="1"/>
    <col min="8716" max="8960" width="9" style="4"/>
    <col min="8961" max="8961" width="3.25" style="4" customWidth="1"/>
    <col min="8962" max="8962" width="6.5" style="4" customWidth="1"/>
    <col min="8963" max="8963" width="44.375" style="4" customWidth="1"/>
    <col min="8964" max="8965" width="9" style="4"/>
    <col min="8966" max="8966" width="14.375" style="4" bestFit="1" customWidth="1"/>
    <col min="8967" max="8967" width="11.125" style="4" customWidth="1"/>
    <col min="8968" max="8968" width="5.5" style="4" customWidth="1"/>
    <col min="8969" max="8970" width="8.625" style="4" customWidth="1"/>
    <col min="8971" max="8971" width="3.25" style="4" customWidth="1"/>
    <col min="8972" max="9216" width="9" style="4"/>
    <col min="9217" max="9217" width="3.25" style="4" customWidth="1"/>
    <col min="9218" max="9218" width="6.5" style="4" customWidth="1"/>
    <col min="9219" max="9219" width="44.375" style="4" customWidth="1"/>
    <col min="9220" max="9221" width="9" style="4"/>
    <col min="9222" max="9222" width="14.375" style="4" bestFit="1" customWidth="1"/>
    <col min="9223" max="9223" width="11.125" style="4" customWidth="1"/>
    <col min="9224" max="9224" width="5.5" style="4" customWidth="1"/>
    <col min="9225" max="9226" width="8.625" style="4" customWidth="1"/>
    <col min="9227" max="9227" width="3.25" style="4" customWidth="1"/>
    <col min="9228" max="9472" width="9" style="4"/>
    <col min="9473" max="9473" width="3.25" style="4" customWidth="1"/>
    <col min="9474" max="9474" width="6.5" style="4" customWidth="1"/>
    <col min="9475" max="9475" width="44.375" style="4" customWidth="1"/>
    <col min="9476" max="9477" width="9" style="4"/>
    <col min="9478" max="9478" width="14.375" style="4" bestFit="1" customWidth="1"/>
    <col min="9479" max="9479" width="11.125" style="4" customWidth="1"/>
    <col min="9480" max="9480" width="5.5" style="4" customWidth="1"/>
    <col min="9481" max="9482" width="8.625" style="4" customWidth="1"/>
    <col min="9483" max="9483" width="3.25" style="4" customWidth="1"/>
    <col min="9484" max="9728" width="9" style="4"/>
    <col min="9729" max="9729" width="3.25" style="4" customWidth="1"/>
    <col min="9730" max="9730" width="6.5" style="4" customWidth="1"/>
    <col min="9731" max="9731" width="44.375" style="4" customWidth="1"/>
    <col min="9732" max="9733" width="9" style="4"/>
    <col min="9734" max="9734" width="14.375" style="4" bestFit="1" customWidth="1"/>
    <col min="9735" max="9735" width="11.125" style="4" customWidth="1"/>
    <col min="9736" max="9736" width="5.5" style="4" customWidth="1"/>
    <col min="9737" max="9738" width="8.625" style="4" customWidth="1"/>
    <col min="9739" max="9739" width="3.25" style="4" customWidth="1"/>
    <col min="9740" max="9984" width="9" style="4"/>
    <col min="9985" max="9985" width="3.25" style="4" customWidth="1"/>
    <col min="9986" max="9986" width="6.5" style="4" customWidth="1"/>
    <col min="9987" max="9987" width="44.375" style="4" customWidth="1"/>
    <col min="9988" max="9989" width="9" style="4"/>
    <col min="9990" max="9990" width="14.375" style="4" bestFit="1" customWidth="1"/>
    <col min="9991" max="9991" width="11.125" style="4" customWidth="1"/>
    <col min="9992" max="9992" width="5.5" style="4" customWidth="1"/>
    <col min="9993" max="9994" width="8.625" style="4" customWidth="1"/>
    <col min="9995" max="9995" width="3.25" style="4" customWidth="1"/>
    <col min="9996" max="10240" width="9" style="4"/>
    <col min="10241" max="10241" width="3.25" style="4" customWidth="1"/>
    <col min="10242" max="10242" width="6.5" style="4" customWidth="1"/>
    <col min="10243" max="10243" width="44.375" style="4" customWidth="1"/>
    <col min="10244" max="10245" width="9" style="4"/>
    <col min="10246" max="10246" width="14.375" style="4" bestFit="1" customWidth="1"/>
    <col min="10247" max="10247" width="11.125" style="4" customWidth="1"/>
    <col min="10248" max="10248" width="5.5" style="4" customWidth="1"/>
    <col min="10249" max="10250" width="8.625" style="4" customWidth="1"/>
    <col min="10251" max="10251" width="3.25" style="4" customWidth="1"/>
    <col min="10252" max="10496" width="9" style="4"/>
    <col min="10497" max="10497" width="3.25" style="4" customWidth="1"/>
    <col min="10498" max="10498" width="6.5" style="4" customWidth="1"/>
    <col min="10499" max="10499" width="44.375" style="4" customWidth="1"/>
    <col min="10500" max="10501" width="9" style="4"/>
    <col min="10502" max="10502" width="14.375" style="4" bestFit="1" customWidth="1"/>
    <col min="10503" max="10503" width="11.125" style="4" customWidth="1"/>
    <col min="10504" max="10504" width="5.5" style="4" customWidth="1"/>
    <col min="10505" max="10506" width="8.625" style="4" customWidth="1"/>
    <col min="10507" max="10507" width="3.25" style="4" customWidth="1"/>
    <col min="10508" max="10752" width="9" style="4"/>
    <col min="10753" max="10753" width="3.25" style="4" customWidth="1"/>
    <col min="10754" max="10754" width="6.5" style="4" customWidth="1"/>
    <col min="10755" max="10755" width="44.375" style="4" customWidth="1"/>
    <col min="10756" max="10757" width="9" style="4"/>
    <col min="10758" max="10758" width="14.375" style="4" bestFit="1" customWidth="1"/>
    <col min="10759" max="10759" width="11.125" style="4" customWidth="1"/>
    <col min="10760" max="10760" width="5.5" style="4" customWidth="1"/>
    <col min="10761" max="10762" width="8.625" style="4" customWidth="1"/>
    <col min="10763" max="10763" width="3.25" style="4" customWidth="1"/>
    <col min="10764" max="11008" width="9" style="4"/>
    <col min="11009" max="11009" width="3.25" style="4" customWidth="1"/>
    <col min="11010" max="11010" width="6.5" style="4" customWidth="1"/>
    <col min="11011" max="11011" width="44.375" style="4" customWidth="1"/>
    <col min="11012" max="11013" width="9" style="4"/>
    <col min="11014" max="11014" width="14.375" style="4" bestFit="1" customWidth="1"/>
    <col min="11015" max="11015" width="11.125" style="4" customWidth="1"/>
    <col min="11016" max="11016" width="5.5" style="4" customWidth="1"/>
    <col min="11017" max="11018" width="8.625" style="4" customWidth="1"/>
    <col min="11019" max="11019" width="3.25" style="4" customWidth="1"/>
    <col min="11020" max="11264" width="9" style="4"/>
    <col min="11265" max="11265" width="3.25" style="4" customWidth="1"/>
    <col min="11266" max="11266" width="6.5" style="4" customWidth="1"/>
    <col min="11267" max="11267" width="44.375" style="4" customWidth="1"/>
    <col min="11268" max="11269" width="9" style="4"/>
    <col min="11270" max="11270" width="14.375" style="4" bestFit="1" customWidth="1"/>
    <col min="11271" max="11271" width="11.125" style="4" customWidth="1"/>
    <col min="11272" max="11272" width="5.5" style="4" customWidth="1"/>
    <col min="11273" max="11274" width="8.625" style="4" customWidth="1"/>
    <col min="11275" max="11275" width="3.25" style="4" customWidth="1"/>
    <col min="11276" max="11520" width="9" style="4"/>
    <col min="11521" max="11521" width="3.25" style="4" customWidth="1"/>
    <col min="11522" max="11522" width="6.5" style="4" customWidth="1"/>
    <col min="11523" max="11523" width="44.375" style="4" customWidth="1"/>
    <col min="11524" max="11525" width="9" style="4"/>
    <col min="11526" max="11526" width="14.375" style="4" bestFit="1" customWidth="1"/>
    <col min="11527" max="11527" width="11.125" style="4" customWidth="1"/>
    <col min="11528" max="11528" width="5.5" style="4" customWidth="1"/>
    <col min="11529" max="11530" width="8.625" style="4" customWidth="1"/>
    <col min="11531" max="11531" width="3.25" style="4" customWidth="1"/>
    <col min="11532" max="11776" width="9" style="4"/>
    <col min="11777" max="11777" width="3.25" style="4" customWidth="1"/>
    <col min="11778" max="11778" width="6.5" style="4" customWidth="1"/>
    <col min="11779" max="11779" width="44.375" style="4" customWidth="1"/>
    <col min="11780" max="11781" width="9" style="4"/>
    <col min="11782" max="11782" width="14.375" style="4" bestFit="1" customWidth="1"/>
    <col min="11783" max="11783" width="11.125" style="4" customWidth="1"/>
    <col min="11784" max="11784" width="5.5" style="4" customWidth="1"/>
    <col min="11785" max="11786" width="8.625" style="4" customWidth="1"/>
    <col min="11787" max="11787" width="3.25" style="4" customWidth="1"/>
    <col min="11788" max="12032" width="9" style="4"/>
    <col min="12033" max="12033" width="3.25" style="4" customWidth="1"/>
    <col min="12034" max="12034" width="6.5" style="4" customWidth="1"/>
    <col min="12035" max="12035" width="44.375" style="4" customWidth="1"/>
    <col min="12036" max="12037" width="9" style="4"/>
    <col min="12038" max="12038" width="14.375" style="4" bestFit="1" customWidth="1"/>
    <col min="12039" max="12039" width="11.125" style="4" customWidth="1"/>
    <col min="12040" max="12040" width="5.5" style="4" customWidth="1"/>
    <col min="12041" max="12042" width="8.625" style="4" customWidth="1"/>
    <col min="12043" max="12043" width="3.25" style="4" customWidth="1"/>
    <col min="12044" max="12288" width="9" style="4"/>
    <col min="12289" max="12289" width="3.25" style="4" customWidth="1"/>
    <col min="12290" max="12290" width="6.5" style="4" customWidth="1"/>
    <col min="12291" max="12291" width="44.375" style="4" customWidth="1"/>
    <col min="12292" max="12293" width="9" style="4"/>
    <col min="12294" max="12294" width="14.375" style="4" bestFit="1" customWidth="1"/>
    <col min="12295" max="12295" width="11.125" style="4" customWidth="1"/>
    <col min="12296" max="12296" width="5.5" style="4" customWidth="1"/>
    <col min="12297" max="12298" width="8.625" style="4" customWidth="1"/>
    <col min="12299" max="12299" width="3.25" style="4" customWidth="1"/>
    <col min="12300" max="12544" width="9" style="4"/>
    <col min="12545" max="12545" width="3.25" style="4" customWidth="1"/>
    <col min="12546" max="12546" width="6.5" style="4" customWidth="1"/>
    <col min="12547" max="12547" width="44.375" style="4" customWidth="1"/>
    <col min="12548" max="12549" width="9" style="4"/>
    <col min="12550" max="12550" width="14.375" style="4" bestFit="1" customWidth="1"/>
    <col min="12551" max="12551" width="11.125" style="4" customWidth="1"/>
    <col min="12552" max="12552" width="5.5" style="4" customWidth="1"/>
    <col min="12553" max="12554" width="8.625" style="4" customWidth="1"/>
    <col min="12555" max="12555" width="3.25" style="4" customWidth="1"/>
    <col min="12556" max="12800" width="9" style="4"/>
    <col min="12801" max="12801" width="3.25" style="4" customWidth="1"/>
    <col min="12802" max="12802" width="6.5" style="4" customWidth="1"/>
    <col min="12803" max="12803" width="44.375" style="4" customWidth="1"/>
    <col min="12804" max="12805" width="9" style="4"/>
    <col min="12806" max="12806" width="14.375" style="4" bestFit="1" customWidth="1"/>
    <col min="12807" max="12807" width="11.125" style="4" customWidth="1"/>
    <col min="12808" max="12808" width="5.5" style="4" customWidth="1"/>
    <col min="12809" max="12810" width="8.625" style="4" customWidth="1"/>
    <col min="12811" max="12811" width="3.25" style="4" customWidth="1"/>
    <col min="12812" max="13056" width="9" style="4"/>
    <col min="13057" max="13057" width="3.25" style="4" customWidth="1"/>
    <col min="13058" max="13058" width="6.5" style="4" customWidth="1"/>
    <col min="13059" max="13059" width="44.375" style="4" customWidth="1"/>
    <col min="13060" max="13061" width="9" style="4"/>
    <col min="13062" max="13062" width="14.375" style="4" bestFit="1" customWidth="1"/>
    <col min="13063" max="13063" width="11.125" style="4" customWidth="1"/>
    <col min="13064" max="13064" width="5.5" style="4" customWidth="1"/>
    <col min="13065" max="13066" width="8.625" style="4" customWidth="1"/>
    <col min="13067" max="13067" width="3.25" style="4" customWidth="1"/>
    <col min="13068" max="13312" width="9" style="4"/>
    <col min="13313" max="13313" width="3.25" style="4" customWidth="1"/>
    <col min="13314" max="13314" width="6.5" style="4" customWidth="1"/>
    <col min="13315" max="13315" width="44.375" style="4" customWidth="1"/>
    <col min="13316" max="13317" width="9" style="4"/>
    <col min="13318" max="13318" width="14.375" style="4" bestFit="1" customWidth="1"/>
    <col min="13319" max="13319" width="11.125" style="4" customWidth="1"/>
    <col min="13320" max="13320" width="5.5" style="4" customWidth="1"/>
    <col min="13321" max="13322" width="8.625" style="4" customWidth="1"/>
    <col min="13323" max="13323" width="3.25" style="4" customWidth="1"/>
    <col min="13324" max="13568" width="9" style="4"/>
    <col min="13569" max="13569" width="3.25" style="4" customWidth="1"/>
    <col min="13570" max="13570" width="6.5" style="4" customWidth="1"/>
    <col min="13571" max="13571" width="44.375" style="4" customWidth="1"/>
    <col min="13572" max="13573" width="9" style="4"/>
    <col min="13574" max="13574" width="14.375" style="4" bestFit="1" customWidth="1"/>
    <col min="13575" max="13575" width="11.125" style="4" customWidth="1"/>
    <col min="13576" max="13576" width="5.5" style="4" customWidth="1"/>
    <col min="13577" max="13578" width="8.625" style="4" customWidth="1"/>
    <col min="13579" max="13579" width="3.25" style="4" customWidth="1"/>
    <col min="13580" max="13824" width="9" style="4"/>
    <col min="13825" max="13825" width="3.25" style="4" customWidth="1"/>
    <col min="13826" max="13826" width="6.5" style="4" customWidth="1"/>
    <col min="13827" max="13827" width="44.375" style="4" customWidth="1"/>
    <col min="13828" max="13829" width="9" style="4"/>
    <col min="13830" max="13830" width="14.375" style="4" bestFit="1" customWidth="1"/>
    <col min="13831" max="13831" width="11.125" style="4" customWidth="1"/>
    <col min="13832" max="13832" width="5.5" style="4" customWidth="1"/>
    <col min="13833" max="13834" width="8.625" style="4" customWidth="1"/>
    <col min="13835" max="13835" width="3.25" style="4" customWidth="1"/>
    <col min="13836" max="14080" width="9" style="4"/>
    <col min="14081" max="14081" width="3.25" style="4" customWidth="1"/>
    <col min="14082" max="14082" width="6.5" style="4" customWidth="1"/>
    <col min="14083" max="14083" width="44.375" style="4" customWidth="1"/>
    <col min="14084" max="14085" width="9" style="4"/>
    <col min="14086" max="14086" width="14.375" style="4" bestFit="1" customWidth="1"/>
    <col min="14087" max="14087" width="11.125" style="4" customWidth="1"/>
    <col min="14088" max="14088" width="5.5" style="4" customWidth="1"/>
    <col min="14089" max="14090" width="8.625" style="4" customWidth="1"/>
    <col min="14091" max="14091" width="3.25" style="4" customWidth="1"/>
    <col min="14092" max="14336" width="9" style="4"/>
    <col min="14337" max="14337" width="3.25" style="4" customWidth="1"/>
    <col min="14338" max="14338" width="6.5" style="4" customWidth="1"/>
    <col min="14339" max="14339" width="44.375" style="4" customWidth="1"/>
    <col min="14340" max="14341" width="9" style="4"/>
    <col min="14342" max="14342" width="14.375" style="4" bestFit="1" customWidth="1"/>
    <col min="14343" max="14343" width="11.125" style="4" customWidth="1"/>
    <col min="14344" max="14344" width="5.5" style="4" customWidth="1"/>
    <col min="14345" max="14346" width="8.625" style="4" customWidth="1"/>
    <col min="14347" max="14347" width="3.25" style="4" customWidth="1"/>
    <col min="14348" max="14592" width="9" style="4"/>
    <col min="14593" max="14593" width="3.25" style="4" customWidth="1"/>
    <col min="14594" max="14594" width="6.5" style="4" customWidth="1"/>
    <col min="14595" max="14595" width="44.375" style="4" customWidth="1"/>
    <col min="14596" max="14597" width="9" style="4"/>
    <col min="14598" max="14598" width="14.375" style="4" bestFit="1" customWidth="1"/>
    <col min="14599" max="14599" width="11.125" style="4" customWidth="1"/>
    <col min="14600" max="14600" width="5.5" style="4" customWidth="1"/>
    <col min="14601" max="14602" width="8.625" style="4" customWidth="1"/>
    <col min="14603" max="14603" width="3.25" style="4" customWidth="1"/>
    <col min="14604" max="14848" width="9" style="4"/>
    <col min="14849" max="14849" width="3.25" style="4" customWidth="1"/>
    <col min="14850" max="14850" width="6.5" style="4" customWidth="1"/>
    <col min="14851" max="14851" width="44.375" style="4" customWidth="1"/>
    <col min="14852" max="14853" width="9" style="4"/>
    <col min="14854" max="14854" width="14.375" style="4" bestFit="1" customWidth="1"/>
    <col min="14855" max="14855" width="11.125" style="4" customWidth="1"/>
    <col min="14856" max="14856" width="5.5" style="4" customWidth="1"/>
    <col min="14857" max="14858" width="8.625" style="4" customWidth="1"/>
    <col min="14859" max="14859" width="3.25" style="4" customWidth="1"/>
    <col min="14860" max="15104" width="9" style="4"/>
    <col min="15105" max="15105" width="3.25" style="4" customWidth="1"/>
    <col min="15106" max="15106" width="6.5" style="4" customWidth="1"/>
    <col min="15107" max="15107" width="44.375" style="4" customWidth="1"/>
    <col min="15108" max="15109" width="9" style="4"/>
    <col min="15110" max="15110" width="14.375" style="4" bestFit="1" customWidth="1"/>
    <col min="15111" max="15111" width="11.125" style="4" customWidth="1"/>
    <col min="15112" max="15112" width="5.5" style="4" customWidth="1"/>
    <col min="15113" max="15114" width="8.625" style="4" customWidth="1"/>
    <col min="15115" max="15115" width="3.25" style="4" customWidth="1"/>
    <col min="15116" max="15360" width="9" style="4"/>
    <col min="15361" max="15361" width="3.25" style="4" customWidth="1"/>
    <col min="15362" max="15362" width="6.5" style="4" customWidth="1"/>
    <col min="15363" max="15363" width="44.375" style="4" customWidth="1"/>
    <col min="15364" max="15365" width="9" style="4"/>
    <col min="15366" max="15366" width="14.375" style="4" bestFit="1" customWidth="1"/>
    <col min="15367" max="15367" width="11.125" style="4" customWidth="1"/>
    <col min="15368" max="15368" width="5.5" style="4" customWidth="1"/>
    <col min="15369" max="15370" width="8.625" style="4" customWidth="1"/>
    <col min="15371" max="15371" width="3.25" style="4" customWidth="1"/>
    <col min="15372" max="15616" width="9" style="4"/>
    <col min="15617" max="15617" width="3.25" style="4" customWidth="1"/>
    <col min="15618" max="15618" width="6.5" style="4" customWidth="1"/>
    <col min="15619" max="15619" width="44.375" style="4" customWidth="1"/>
    <col min="15620" max="15621" width="9" style="4"/>
    <col min="15622" max="15622" width="14.375" style="4" bestFit="1" customWidth="1"/>
    <col min="15623" max="15623" width="11.125" style="4" customWidth="1"/>
    <col min="15624" max="15624" width="5.5" style="4" customWidth="1"/>
    <col min="15625" max="15626" width="8.625" style="4" customWidth="1"/>
    <col min="15627" max="15627" width="3.25" style="4" customWidth="1"/>
    <col min="15628" max="15872" width="9" style="4"/>
    <col min="15873" max="15873" width="3.25" style="4" customWidth="1"/>
    <col min="15874" max="15874" width="6.5" style="4" customWidth="1"/>
    <col min="15875" max="15875" width="44.375" style="4" customWidth="1"/>
    <col min="15876" max="15877" width="9" style="4"/>
    <col min="15878" max="15878" width="14.375" style="4" bestFit="1" customWidth="1"/>
    <col min="15879" max="15879" width="11.125" style="4" customWidth="1"/>
    <col min="15880" max="15880" width="5.5" style="4" customWidth="1"/>
    <col min="15881" max="15882" width="8.625" style="4" customWidth="1"/>
    <col min="15883" max="15883" width="3.25" style="4" customWidth="1"/>
    <col min="15884" max="16128" width="9" style="4"/>
    <col min="16129" max="16129" width="3.25" style="4" customWidth="1"/>
    <col min="16130" max="16130" width="6.5" style="4" customWidth="1"/>
    <col min="16131" max="16131" width="44.375" style="4" customWidth="1"/>
    <col min="16132" max="16133" width="9" style="4"/>
    <col min="16134" max="16134" width="14.375" style="4" bestFit="1" customWidth="1"/>
    <col min="16135" max="16135" width="11.125" style="4" customWidth="1"/>
    <col min="16136" max="16136" width="5.5" style="4" customWidth="1"/>
    <col min="16137" max="16138" width="8.625" style="4" customWidth="1"/>
    <col min="16139" max="16139" width="3.25" style="4" customWidth="1"/>
    <col min="16140" max="16384" width="9" style="4"/>
  </cols>
  <sheetData>
    <row r="1" spans="1:11" ht="9.9499999999999993" customHeight="1" x14ac:dyDescent="0.2"/>
    <row r="2" spans="1:11" ht="9.9499999999999993" customHeight="1" x14ac:dyDescent="0.2">
      <c r="A2" s="8"/>
      <c r="B2" s="9"/>
      <c r="C2" s="318"/>
      <c r="D2" s="318"/>
      <c r="E2" s="319" t="s">
        <v>34</v>
      </c>
      <c r="F2" s="319"/>
      <c r="G2" s="319"/>
      <c r="H2" s="319"/>
      <c r="I2" s="319"/>
      <c r="J2" s="319"/>
    </row>
    <row r="3" spans="1:11" ht="54.75" customHeight="1" x14ac:dyDescent="0.2">
      <c r="A3" s="8"/>
      <c r="B3" s="9"/>
      <c r="C3" s="320"/>
      <c r="D3" s="320"/>
      <c r="E3" s="358" t="str">
        <f>'Orçamento Sintético'!D2</f>
        <v>Contratação de empresa para prestação de Serviços Técnicos de Topografia para acompanhamento de obras dos taludes no Porto do Itaqui, São Luís – MA.</v>
      </c>
      <c r="F3" s="358"/>
      <c r="G3" s="358"/>
      <c r="H3" s="358"/>
      <c r="I3" s="358"/>
      <c r="J3" s="358"/>
    </row>
    <row r="4" spans="1:11" ht="33.75" customHeight="1" x14ac:dyDescent="0.2">
      <c r="A4" s="8"/>
      <c r="B4" s="9"/>
      <c r="C4" s="320"/>
      <c r="D4" s="320"/>
      <c r="E4" s="358"/>
      <c r="F4" s="358"/>
      <c r="G4" s="358"/>
      <c r="H4" s="358"/>
      <c r="I4" s="358"/>
      <c r="J4" s="358"/>
    </row>
    <row r="5" spans="1:11" ht="12" customHeight="1" x14ac:dyDescent="0.2">
      <c r="A5" s="8"/>
      <c r="B5" s="9"/>
      <c r="C5" s="322"/>
      <c r="D5" s="322"/>
      <c r="E5" s="10"/>
      <c r="F5" s="11"/>
      <c r="G5" s="12"/>
      <c r="H5" s="13"/>
      <c r="I5" s="12"/>
      <c r="J5" s="14"/>
    </row>
    <row r="6" spans="1:11" ht="9.9499999999999993" customHeight="1" x14ac:dyDescent="0.2">
      <c r="A6" s="8"/>
      <c r="B6" s="9"/>
      <c r="C6" s="15"/>
      <c r="D6" s="16"/>
      <c r="E6" s="17"/>
      <c r="F6" s="17"/>
      <c r="G6" s="18"/>
      <c r="H6" s="19"/>
      <c r="I6" s="20"/>
      <c r="J6" s="21"/>
    </row>
    <row r="7" spans="1:11" ht="24.95" customHeight="1" x14ac:dyDescent="0.2">
      <c r="A7" s="22"/>
      <c r="B7" s="313" t="s">
        <v>110</v>
      </c>
      <c r="C7" s="313"/>
      <c r="D7" s="313"/>
      <c r="E7" s="313"/>
      <c r="F7" s="313"/>
      <c r="G7" s="313"/>
      <c r="H7" s="313"/>
      <c r="I7" s="313"/>
      <c r="J7" s="313"/>
      <c r="K7" s="22"/>
    </row>
    <row r="8" spans="1:11" ht="9.9499999999999993" customHeight="1" x14ac:dyDescent="0.2">
      <c r="A8" s="23"/>
      <c r="B8" s="23"/>
      <c r="C8" s="23"/>
      <c r="D8" s="23"/>
      <c r="E8" s="23"/>
      <c r="F8" s="23"/>
      <c r="G8" s="23"/>
      <c r="H8" s="23"/>
      <c r="I8" s="24"/>
      <c r="J8" s="25"/>
      <c r="K8" s="23"/>
    </row>
    <row r="10" spans="1:11" ht="15" customHeight="1" x14ac:dyDescent="0.2">
      <c r="B10" s="114" t="s">
        <v>111</v>
      </c>
      <c r="C10" s="360" t="s">
        <v>39</v>
      </c>
      <c r="D10" s="361"/>
      <c r="E10" s="361"/>
      <c r="F10" s="362"/>
      <c r="G10" s="363" t="s">
        <v>112</v>
      </c>
      <c r="H10" s="364"/>
      <c r="I10" s="363" t="s">
        <v>113</v>
      </c>
      <c r="J10" s="364"/>
    </row>
    <row r="11" spans="1:11" ht="20.100000000000001" customHeight="1" x14ac:dyDescent="0.2">
      <c r="B11" s="115"/>
      <c r="C11" s="365" t="s">
        <v>114</v>
      </c>
      <c r="D11" s="365"/>
      <c r="E11" s="365"/>
      <c r="F11" s="365"/>
      <c r="G11" s="116"/>
      <c r="H11" s="117"/>
      <c r="I11" s="118"/>
      <c r="J11" s="119"/>
    </row>
    <row r="12" spans="1:11" x14ac:dyDescent="0.2">
      <c r="B12" s="120" t="s">
        <v>115</v>
      </c>
      <c r="C12" s="366" t="s">
        <v>116</v>
      </c>
      <c r="D12" s="366"/>
      <c r="E12" s="366"/>
      <c r="F12" s="366"/>
      <c r="G12" s="367"/>
      <c r="H12" s="367"/>
      <c r="I12" s="367"/>
      <c r="J12" s="367"/>
    </row>
    <row r="13" spans="1:11" x14ac:dyDescent="0.2">
      <c r="B13" s="120" t="s">
        <v>117</v>
      </c>
      <c r="C13" s="366" t="s">
        <v>118</v>
      </c>
      <c r="D13" s="366"/>
      <c r="E13" s="366"/>
      <c r="F13" s="366"/>
      <c r="G13" s="367"/>
      <c r="H13" s="367"/>
      <c r="I13" s="367"/>
      <c r="J13" s="367"/>
    </row>
    <row r="14" spans="1:11" ht="20.100000000000001" customHeight="1" x14ac:dyDescent="0.2">
      <c r="B14" s="120" t="s">
        <v>119</v>
      </c>
      <c r="C14" s="366" t="s">
        <v>120</v>
      </c>
      <c r="D14" s="366"/>
      <c r="E14" s="366"/>
      <c r="F14" s="366"/>
      <c r="G14" s="367"/>
      <c r="H14" s="367"/>
      <c r="I14" s="367"/>
      <c r="J14" s="367"/>
    </row>
    <row r="15" spans="1:11" x14ac:dyDescent="0.2">
      <c r="B15" s="120" t="s">
        <v>121</v>
      </c>
      <c r="C15" s="366" t="s">
        <v>122</v>
      </c>
      <c r="D15" s="366"/>
      <c r="E15" s="366"/>
      <c r="F15" s="366"/>
      <c r="G15" s="367"/>
      <c r="H15" s="367"/>
      <c r="I15" s="367"/>
      <c r="J15" s="367"/>
    </row>
    <row r="16" spans="1:11" ht="20.100000000000001" customHeight="1" x14ac:dyDescent="0.2">
      <c r="B16" s="120" t="s">
        <v>123</v>
      </c>
      <c r="C16" s="366" t="s">
        <v>124</v>
      </c>
      <c r="D16" s="366"/>
      <c r="E16" s="366"/>
      <c r="F16" s="366"/>
      <c r="G16" s="367"/>
      <c r="H16" s="367"/>
      <c r="I16" s="367"/>
      <c r="J16" s="367"/>
    </row>
    <row r="17" spans="2:10" x14ac:dyDescent="0.2">
      <c r="B17" s="120" t="s">
        <v>125</v>
      </c>
      <c r="C17" s="366" t="s">
        <v>126</v>
      </c>
      <c r="D17" s="366"/>
      <c r="E17" s="366"/>
      <c r="F17" s="366"/>
      <c r="G17" s="367"/>
      <c r="H17" s="367"/>
      <c r="I17" s="367"/>
      <c r="J17" s="367"/>
    </row>
    <row r="18" spans="2:10" ht="20.100000000000001" customHeight="1" x14ac:dyDescent="0.2">
      <c r="B18" s="120" t="s">
        <v>127</v>
      </c>
      <c r="C18" s="366" t="s">
        <v>128</v>
      </c>
      <c r="D18" s="366"/>
      <c r="E18" s="366"/>
      <c r="F18" s="366"/>
      <c r="G18" s="367"/>
      <c r="H18" s="367"/>
      <c r="I18" s="367"/>
      <c r="J18" s="367"/>
    </row>
    <row r="19" spans="2:10" x14ac:dyDescent="0.2">
      <c r="B19" s="120" t="s">
        <v>129</v>
      </c>
      <c r="C19" s="366" t="s">
        <v>130</v>
      </c>
      <c r="D19" s="366"/>
      <c r="E19" s="366"/>
      <c r="F19" s="366"/>
      <c r="G19" s="367"/>
      <c r="H19" s="367"/>
      <c r="I19" s="367"/>
      <c r="J19" s="367"/>
    </row>
    <row r="20" spans="2:10" ht="20.100000000000001" customHeight="1" x14ac:dyDescent="0.2">
      <c r="B20" s="120" t="s">
        <v>131</v>
      </c>
      <c r="C20" s="366" t="s">
        <v>132</v>
      </c>
      <c r="D20" s="366"/>
      <c r="E20" s="366"/>
      <c r="F20" s="366"/>
      <c r="G20" s="367"/>
      <c r="H20" s="367"/>
      <c r="I20" s="367"/>
      <c r="J20" s="367"/>
    </row>
    <row r="21" spans="2:10" ht="15" customHeight="1" x14ac:dyDescent="0.2">
      <c r="B21" s="121"/>
      <c r="C21" s="368" t="s">
        <v>133</v>
      </c>
      <c r="D21" s="368"/>
      <c r="E21" s="368"/>
      <c r="F21" s="368"/>
      <c r="G21" s="122"/>
      <c r="H21" s="123"/>
      <c r="I21" s="123"/>
      <c r="J21" s="124"/>
    </row>
    <row r="22" spans="2:10" x14ac:dyDescent="0.2">
      <c r="B22" s="125"/>
      <c r="C22" s="125"/>
      <c r="D22" s="125"/>
      <c r="E22" s="125"/>
      <c r="F22" s="125"/>
      <c r="G22" s="122"/>
      <c r="H22" s="126"/>
      <c r="I22" s="126"/>
      <c r="J22" s="127"/>
    </row>
    <row r="23" spans="2:10" x14ac:dyDescent="0.2">
      <c r="B23" s="115"/>
      <c r="C23" s="365" t="s">
        <v>134</v>
      </c>
      <c r="D23" s="365"/>
      <c r="E23" s="365"/>
      <c r="F23" s="365"/>
      <c r="G23" s="367"/>
      <c r="H23" s="367"/>
      <c r="I23" s="367"/>
      <c r="J23" s="367"/>
    </row>
    <row r="24" spans="2:10" x14ac:dyDescent="0.2">
      <c r="B24" s="120" t="s">
        <v>135</v>
      </c>
      <c r="C24" s="366" t="s">
        <v>136</v>
      </c>
      <c r="D24" s="366"/>
      <c r="E24" s="366"/>
      <c r="F24" s="366"/>
      <c r="G24" s="367"/>
      <c r="H24" s="367"/>
      <c r="I24" s="367"/>
      <c r="J24" s="367"/>
    </row>
    <row r="25" spans="2:10" x14ac:dyDescent="0.2">
      <c r="B25" s="120" t="s">
        <v>137</v>
      </c>
      <c r="C25" s="366" t="s">
        <v>138</v>
      </c>
      <c r="D25" s="366"/>
      <c r="E25" s="366"/>
      <c r="F25" s="366"/>
      <c r="G25" s="367"/>
      <c r="H25" s="367"/>
      <c r="I25" s="367"/>
      <c r="J25" s="367"/>
    </row>
    <row r="26" spans="2:10" x14ac:dyDescent="0.2">
      <c r="B26" s="120" t="s">
        <v>139</v>
      </c>
      <c r="C26" s="366" t="s">
        <v>140</v>
      </c>
      <c r="D26" s="366"/>
      <c r="E26" s="366"/>
      <c r="F26" s="366"/>
      <c r="G26" s="367"/>
      <c r="H26" s="367"/>
      <c r="I26" s="367"/>
      <c r="J26" s="367"/>
    </row>
    <row r="27" spans="2:10" x14ac:dyDescent="0.2">
      <c r="B27" s="120" t="s">
        <v>141</v>
      </c>
      <c r="C27" s="366" t="s">
        <v>142</v>
      </c>
      <c r="D27" s="366"/>
      <c r="E27" s="366"/>
      <c r="F27" s="366"/>
      <c r="G27" s="367"/>
      <c r="H27" s="367"/>
      <c r="I27" s="367"/>
      <c r="J27" s="367"/>
    </row>
    <row r="28" spans="2:10" x14ac:dyDescent="0.2">
      <c r="B28" s="120" t="s">
        <v>143</v>
      </c>
      <c r="C28" s="366" t="s">
        <v>144</v>
      </c>
      <c r="D28" s="366"/>
      <c r="E28" s="366"/>
      <c r="F28" s="366"/>
      <c r="G28" s="367"/>
      <c r="H28" s="367"/>
      <c r="I28" s="367"/>
      <c r="J28" s="367"/>
    </row>
    <row r="29" spans="2:10" x14ac:dyDescent="0.2">
      <c r="B29" s="120" t="s">
        <v>145</v>
      </c>
      <c r="C29" s="366" t="s">
        <v>146</v>
      </c>
      <c r="D29" s="366"/>
      <c r="E29" s="366"/>
      <c r="F29" s="366"/>
      <c r="G29" s="367"/>
      <c r="H29" s="367"/>
      <c r="I29" s="367"/>
      <c r="J29" s="367"/>
    </row>
    <row r="30" spans="2:10" x14ac:dyDescent="0.2">
      <c r="B30" s="120" t="s">
        <v>147</v>
      </c>
      <c r="C30" s="366" t="s">
        <v>148</v>
      </c>
      <c r="D30" s="366"/>
      <c r="E30" s="366"/>
      <c r="F30" s="366"/>
      <c r="G30" s="367"/>
      <c r="H30" s="367"/>
      <c r="I30" s="367"/>
      <c r="J30" s="367"/>
    </row>
    <row r="31" spans="2:10" x14ac:dyDescent="0.2">
      <c r="B31" s="120" t="s">
        <v>149</v>
      </c>
      <c r="C31" s="366" t="s">
        <v>150</v>
      </c>
      <c r="D31" s="366"/>
      <c r="E31" s="366"/>
      <c r="F31" s="366"/>
      <c r="G31" s="367"/>
      <c r="H31" s="367"/>
      <c r="I31" s="367"/>
      <c r="J31" s="367"/>
    </row>
    <row r="32" spans="2:10" x14ac:dyDescent="0.2">
      <c r="B32" s="120" t="s">
        <v>151</v>
      </c>
      <c r="C32" s="366" t="s">
        <v>152</v>
      </c>
      <c r="D32" s="366"/>
      <c r="E32" s="366"/>
      <c r="F32" s="366"/>
      <c r="G32" s="128"/>
      <c r="H32" s="129"/>
      <c r="I32" s="128"/>
      <c r="J32" s="129"/>
    </row>
    <row r="33" spans="2:10" x14ac:dyDescent="0.2">
      <c r="B33" s="120" t="s">
        <v>153</v>
      </c>
      <c r="C33" s="366" t="s">
        <v>154</v>
      </c>
      <c r="D33" s="366"/>
      <c r="E33" s="366"/>
      <c r="F33" s="366"/>
      <c r="G33" s="128"/>
      <c r="H33" s="129"/>
      <c r="I33" s="128"/>
      <c r="J33" s="129"/>
    </row>
    <row r="34" spans="2:10" x14ac:dyDescent="0.2">
      <c r="B34" s="121"/>
      <c r="C34" s="368" t="s">
        <v>155</v>
      </c>
      <c r="D34" s="368"/>
      <c r="E34" s="368"/>
      <c r="F34" s="368"/>
      <c r="G34" s="122"/>
      <c r="H34" s="123"/>
      <c r="I34" s="123"/>
      <c r="J34" s="124"/>
    </row>
    <row r="35" spans="2:10" x14ac:dyDescent="0.2">
      <c r="B35" s="125"/>
      <c r="C35" s="125"/>
      <c r="D35" s="125"/>
      <c r="E35" s="125"/>
      <c r="F35" s="125"/>
      <c r="G35" s="122"/>
      <c r="H35" s="126"/>
      <c r="I35" s="126"/>
      <c r="J35" s="127"/>
    </row>
    <row r="36" spans="2:10" x14ac:dyDescent="0.2">
      <c r="B36" s="115"/>
      <c r="C36" s="365" t="s">
        <v>156</v>
      </c>
      <c r="D36" s="365"/>
      <c r="E36" s="365"/>
      <c r="F36" s="365"/>
      <c r="G36" s="116"/>
      <c r="H36" s="117"/>
      <c r="I36" s="118"/>
      <c r="J36" s="119"/>
    </row>
    <row r="37" spans="2:10" x14ac:dyDescent="0.2">
      <c r="B37" s="120" t="s">
        <v>157</v>
      </c>
      <c r="C37" s="366" t="s">
        <v>158</v>
      </c>
      <c r="D37" s="366"/>
      <c r="E37" s="366"/>
      <c r="F37" s="366"/>
      <c r="G37" s="367"/>
      <c r="H37" s="367"/>
      <c r="I37" s="367"/>
      <c r="J37" s="367"/>
    </row>
    <row r="38" spans="2:10" x14ac:dyDescent="0.2">
      <c r="B38" s="120" t="s">
        <v>159</v>
      </c>
      <c r="C38" s="366" t="s">
        <v>160</v>
      </c>
      <c r="D38" s="366"/>
      <c r="E38" s="366"/>
      <c r="F38" s="366"/>
      <c r="G38" s="367"/>
      <c r="H38" s="367"/>
      <c r="I38" s="367"/>
      <c r="J38" s="367"/>
    </row>
    <row r="39" spans="2:10" x14ac:dyDescent="0.2">
      <c r="B39" s="120" t="s">
        <v>161</v>
      </c>
      <c r="C39" s="366" t="s">
        <v>162</v>
      </c>
      <c r="D39" s="366"/>
      <c r="E39" s="366"/>
      <c r="F39" s="366"/>
      <c r="G39" s="367"/>
      <c r="H39" s="367"/>
      <c r="I39" s="367"/>
      <c r="J39" s="367"/>
    </row>
    <row r="40" spans="2:10" x14ac:dyDescent="0.2">
      <c r="B40" s="120" t="s">
        <v>163</v>
      </c>
      <c r="C40" s="366" t="s">
        <v>164</v>
      </c>
      <c r="D40" s="366"/>
      <c r="E40" s="366"/>
      <c r="F40" s="366"/>
      <c r="G40" s="367"/>
      <c r="H40" s="367"/>
      <c r="I40" s="367"/>
      <c r="J40" s="367"/>
    </row>
    <row r="41" spans="2:10" x14ac:dyDescent="0.2">
      <c r="B41" s="120" t="s">
        <v>165</v>
      </c>
      <c r="C41" s="366" t="s">
        <v>166</v>
      </c>
      <c r="D41" s="366"/>
      <c r="E41" s="366"/>
      <c r="F41" s="366"/>
      <c r="G41" s="367"/>
      <c r="H41" s="367"/>
      <c r="I41" s="367"/>
      <c r="J41" s="367"/>
    </row>
    <row r="42" spans="2:10" x14ac:dyDescent="0.2">
      <c r="B42" s="121"/>
      <c r="C42" s="368" t="s">
        <v>167</v>
      </c>
      <c r="D42" s="368"/>
      <c r="E42" s="368"/>
      <c r="F42" s="368"/>
      <c r="G42" s="122"/>
      <c r="H42" s="123"/>
      <c r="I42" s="123"/>
      <c r="J42" s="124"/>
    </row>
    <row r="43" spans="2:10" x14ac:dyDescent="0.2">
      <c r="B43" s="125"/>
      <c r="C43" s="125"/>
      <c r="D43" s="125"/>
      <c r="E43" s="125"/>
      <c r="F43" s="125"/>
      <c r="G43" s="122"/>
      <c r="H43" s="126"/>
      <c r="I43" s="126"/>
      <c r="J43" s="127"/>
    </row>
    <row r="44" spans="2:10" x14ac:dyDescent="0.2">
      <c r="B44" s="115"/>
      <c r="C44" s="365" t="s">
        <v>168</v>
      </c>
      <c r="D44" s="365"/>
      <c r="E44" s="365"/>
      <c r="F44" s="365"/>
      <c r="G44" s="116"/>
      <c r="H44" s="117"/>
      <c r="I44" s="118"/>
      <c r="J44" s="119"/>
    </row>
    <row r="45" spans="2:10" x14ac:dyDescent="0.2">
      <c r="B45" s="120" t="s">
        <v>169</v>
      </c>
      <c r="C45" s="366" t="s">
        <v>170</v>
      </c>
      <c r="D45" s="366"/>
      <c r="E45" s="366"/>
      <c r="F45" s="366"/>
      <c r="G45" s="367"/>
      <c r="H45" s="367"/>
      <c r="I45" s="367"/>
      <c r="J45" s="367"/>
    </row>
    <row r="46" spans="2:10" x14ac:dyDescent="0.2">
      <c r="B46" s="120" t="s">
        <v>171</v>
      </c>
      <c r="C46" s="366" t="s">
        <v>172</v>
      </c>
      <c r="D46" s="366"/>
      <c r="E46" s="366"/>
      <c r="F46" s="366"/>
      <c r="G46" s="367"/>
      <c r="H46" s="367"/>
      <c r="I46" s="367"/>
      <c r="J46" s="367"/>
    </row>
    <row r="47" spans="2:10" x14ac:dyDescent="0.2">
      <c r="B47" s="121"/>
      <c r="C47" s="368" t="s">
        <v>173</v>
      </c>
      <c r="D47" s="368"/>
      <c r="E47" s="368"/>
      <c r="F47" s="368"/>
      <c r="G47" s="122"/>
      <c r="H47" s="123"/>
      <c r="I47" s="123"/>
      <c r="J47" s="124"/>
    </row>
    <row r="48" spans="2:10" x14ac:dyDescent="0.2">
      <c r="B48" s="130"/>
      <c r="C48" s="348"/>
      <c r="D48" s="348"/>
      <c r="E48" s="348"/>
      <c r="F48" s="348"/>
      <c r="G48" s="348"/>
      <c r="H48" s="131"/>
      <c r="I48" s="132"/>
      <c r="J48" s="133"/>
    </row>
    <row r="49" spans="2:11" ht="15" customHeight="1" x14ac:dyDescent="0.2">
      <c r="B49" s="369" t="s">
        <v>174</v>
      </c>
      <c r="C49" s="370"/>
      <c r="D49" s="370"/>
      <c r="E49" s="370"/>
      <c r="F49" s="371"/>
      <c r="G49" s="363"/>
      <c r="H49" s="364"/>
      <c r="I49" s="363"/>
      <c r="J49" s="364"/>
    </row>
    <row r="50" spans="2:11" x14ac:dyDescent="0.2">
      <c r="B50" s="134"/>
      <c r="C50" s="135"/>
      <c r="D50" s="136"/>
      <c r="E50" s="136"/>
      <c r="F50" s="136"/>
      <c r="G50" s="137"/>
      <c r="H50" s="138"/>
      <c r="I50" s="138"/>
      <c r="J50" s="139"/>
    </row>
    <row r="51" spans="2:11" x14ac:dyDescent="0.2">
      <c r="B51" s="140"/>
      <c r="C51" s="140"/>
      <c r="D51" s="140"/>
      <c r="E51" s="140"/>
      <c r="F51" s="140"/>
      <c r="G51" s="141"/>
      <c r="H51" s="140"/>
      <c r="I51" s="142"/>
      <c r="J51" s="143"/>
    </row>
    <row r="52" spans="2:11" x14ac:dyDescent="0.2">
      <c r="B52" s="144"/>
      <c r="C52" s="349"/>
      <c r="D52" s="349"/>
      <c r="E52" s="349"/>
      <c r="F52" s="349"/>
      <c r="G52" s="349"/>
      <c r="H52" s="349"/>
      <c r="I52" s="349"/>
      <c r="J52" s="145"/>
    </row>
    <row r="53" spans="2:11" x14ac:dyDescent="0.2">
      <c r="B53" s="140"/>
      <c r="C53" s="140"/>
      <c r="D53" s="140"/>
      <c r="E53" s="140"/>
      <c r="F53" s="140"/>
      <c r="G53" s="141"/>
      <c r="H53" s="140"/>
      <c r="I53" s="142"/>
      <c r="J53" s="143"/>
    </row>
    <row r="54" spans="2:11" x14ac:dyDescent="0.2">
      <c r="B54" s="140"/>
      <c r="C54" s="140"/>
      <c r="D54" s="140"/>
      <c r="E54" s="140"/>
      <c r="F54" s="140"/>
      <c r="G54" s="141"/>
      <c r="H54" s="140"/>
      <c r="I54" s="142"/>
      <c r="J54" s="143"/>
    </row>
    <row r="55" spans="2:11" x14ac:dyDescent="0.2">
      <c r="B55" s="140"/>
      <c r="C55" s="140"/>
      <c r="D55" s="140"/>
      <c r="E55" s="140"/>
      <c r="F55" s="140"/>
      <c r="G55" s="141"/>
      <c r="H55" s="140"/>
      <c r="I55" s="142"/>
      <c r="J55" s="143"/>
    </row>
    <row r="56" spans="2:11" x14ac:dyDescent="0.2">
      <c r="B56" s="140"/>
      <c r="C56" s="140"/>
      <c r="D56" s="140"/>
      <c r="E56" s="140"/>
      <c r="F56" s="140"/>
      <c r="G56" s="141"/>
      <c r="H56" s="140"/>
      <c r="I56" s="142"/>
      <c r="J56" s="143"/>
    </row>
    <row r="57" spans="2:11" ht="30" customHeight="1" x14ac:dyDescent="0.2">
      <c r="B57" s="353"/>
      <c r="C57" s="353"/>
      <c r="D57" s="353"/>
      <c r="E57" s="353"/>
      <c r="F57" s="353"/>
      <c r="G57" s="353"/>
      <c r="H57" s="353"/>
      <c r="I57" s="353"/>
      <c r="J57" s="353"/>
      <c r="K57" s="112"/>
    </row>
    <row r="58" spans="2:11" x14ac:dyDescent="0.2">
      <c r="B58" s="140"/>
      <c r="C58" s="140"/>
      <c r="D58" s="140"/>
      <c r="E58" s="140"/>
      <c r="F58" s="140"/>
      <c r="G58" s="141"/>
      <c r="H58" s="140"/>
      <c r="I58" s="142"/>
      <c r="J58" s="143"/>
    </row>
    <row r="59" spans="2:11" ht="30" customHeight="1" x14ac:dyDescent="0.2">
      <c r="B59" s="353"/>
      <c r="C59" s="353"/>
      <c r="D59" s="353"/>
      <c r="E59" s="353"/>
      <c r="F59" s="353"/>
      <c r="G59" s="353"/>
      <c r="H59" s="353"/>
      <c r="I59" s="353"/>
      <c r="J59" s="353"/>
      <c r="K59" s="112"/>
    </row>
    <row r="60" spans="2:11" x14ac:dyDescent="0.2">
      <c r="B60" s="140"/>
      <c r="C60" s="140"/>
      <c r="D60" s="140"/>
      <c r="E60" s="140"/>
      <c r="F60" s="140"/>
      <c r="G60" s="141"/>
      <c r="H60" s="140"/>
      <c r="I60" s="142"/>
      <c r="J60" s="143"/>
    </row>
    <row r="61" spans="2:11" ht="30" customHeight="1" x14ac:dyDescent="0.2">
      <c r="B61" s="353"/>
      <c r="C61" s="353"/>
      <c r="D61" s="353"/>
      <c r="E61" s="353"/>
      <c r="F61" s="353"/>
      <c r="G61" s="353"/>
      <c r="H61" s="353"/>
      <c r="I61" s="353"/>
      <c r="J61" s="353"/>
      <c r="K61" s="112"/>
    </row>
    <row r="62" spans="2:11" x14ac:dyDescent="0.2">
      <c r="B62" s="140"/>
      <c r="C62" s="140"/>
      <c r="D62" s="140"/>
      <c r="E62" s="140"/>
      <c r="F62" s="140"/>
      <c r="G62" s="141"/>
      <c r="H62" s="140"/>
      <c r="I62" s="142"/>
      <c r="J62" s="143"/>
    </row>
    <row r="63" spans="2:11" ht="30" customHeight="1" x14ac:dyDescent="0.2">
      <c r="B63" s="353"/>
      <c r="C63" s="353"/>
      <c r="D63" s="353"/>
      <c r="E63" s="353"/>
      <c r="F63" s="353"/>
      <c r="G63" s="353"/>
      <c r="H63" s="353"/>
      <c r="I63" s="353"/>
      <c r="J63" s="353"/>
      <c r="K63" s="112"/>
    </row>
    <row r="64" spans="2:11" x14ac:dyDescent="0.2">
      <c r="B64" s="140"/>
      <c r="C64" s="140"/>
      <c r="D64" s="140"/>
      <c r="E64" s="140"/>
      <c r="F64" s="140"/>
      <c r="G64" s="141"/>
      <c r="H64" s="140"/>
      <c r="I64" s="142"/>
      <c r="J64" s="143"/>
    </row>
    <row r="65" spans="2:11" ht="30" customHeight="1" x14ac:dyDescent="0.2">
      <c r="B65" s="353"/>
      <c r="C65" s="353"/>
      <c r="D65" s="353"/>
      <c r="E65" s="353"/>
      <c r="F65" s="353"/>
      <c r="G65" s="353"/>
      <c r="H65" s="353"/>
      <c r="I65" s="353"/>
      <c r="J65" s="353"/>
      <c r="K65" s="112"/>
    </row>
    <row r="66" spans="2:11" x14ac:dyDescent="0.2">
      <c r="B66" s="140"/>
      <c r="C66" s="140"/>
      <c r="D66" s="140"/>
      <c r="E66" s="140"/>
      <c r="F66" s="140"/>
      <c r="G66" s="141"/>
      <c r="H66" s="140"/>
      <c r="I66" s="142"/>
      <c r="J66" s="143"/>
    </row>
    <row r="67" spans="2:11" ht="45" customHeight="1" x14ac:dyDescent="0.2">
      <c r="B67" s="353"/>
      <c r="C67" s="353"/>
      <c r="D67" s="353"/>
      <c r="E67" s="353"/>
      <c r="F67" s="353"/>
      <c r="G67" s="353"/>
      <c r="H67" s="353"/>
      <c r="I67" s="353"/>
      <c r="J67" s="353"/>
      <c r="K67" s="112"/>
    </row>
  </sheetData>
  <mergeCells count="104">
    <mergeCell ref="B67:J67"/>
    <mergeCell ref="C52:I52"/>
    <mergeCell ref="B57:J57"/>
    <mergeCell ref="B59:J59"/>
    <mergeCell ref="B61:J61"/>
    <mergeCell ref="B63:J63"/>
    <mergeCell ref="B65:J65"/>
    <mergeCell ref="C46:F46"/>
    <mergeCell ref="G46:H46"/>
    <mergeCell ref="I46:J46"/>
    <mergeCell ref="C47:F47"/>
    <mergeCell ref="C48:G48"/>
    <mergeCell ref="B49:F49"/>
    <mergeCell ref="G49:H49"/>
    <mergeCell ref="I49:J49"/>
    <mergeCell ref="C41:F41"/>
    <mergeCell ref="G41:H41"/>
    <mergeCell ref="I41:J41"/>
    <mergeCell ref="C42:F42"/>
    <mergeCell ref="C44:F44"/>
    <mergeCell ref="C45:F45"/>
    <mergeCell ref="G45:H45"/>
    <mergeCell ref="I45:J45"/>
    <mergeCell ref="C39:F39"/>
    <mergeCell ref="G39:H39"/>
    <mergeCell ref="I39:J39"/>
    <mergeCell ref="C40:F40"/>
    <mergeCell ref="G40:H40"/>
    <mergeCell ref="I40:J40"/>
    <mergeCell ref="C36:F36"/>
    <mergeCell ref="C37:F37"/>
    <mergeCell ref="G37:H37"/>
    <mergeCell ref="I37:J37"/>
    <mergeCell ref="C38:F38"/>
    <mergeCell ref="G38:H38"/>
    <mergeCell ref="I38:J38"/>
    <mergeCell ref="C31:F31"/>
    <mergeCell ref="G31:H31"/>
    <mergeCell ref="I31:J31"/>
    <mergeCell ref="C32:F32"/>
    <mergeCell ref="C33:F33"/>
    <mergeCell ref="C34:F34"/>
    <mergeCell ref="C29:F29"/>
    <mergeCell ref="G29:H29"/>
    <mergeCell ref="I29:J29"/>
    <mergeCell ref="C30:F30"/>
    <mergeCell ref="G30:H30"/>
    <mergeCell ref="I30:J30"/>
    <mergeCell ref="C27:F27"/>
    <mergeCell ref="G27:H27"/>
    <mergeCell ref="I27:J27"/>
    <mergeCell ref="C28:F28"/>
    <mergeCell ref="G28:H28"/>
    <mergeCell ref="I28:J28"/>
    <mergeCell ref="C25:F25"/>
    <mergeCell ref="G25:H25"/>
    <mergeCell ref="I25:J25"/>
    <mergeCell ref="C26:F26"/>
    <mergeCell ref="G26:H26"/>
    <mergeCell ref="I26:J26"/>
    <mergeCell ref="C21:F21"/>
    <mergeCell ref="C23:F23"/>
    <mergeCell ref="G23:H23"/>
    <mergeCell ref="I23:J23"/>
    <mergeCell ref="C24:F24"/>
    <mergeCell ref="G24:H24"/>
    <mergeCell ref="I24:J24"/>
    <mergeCell ref="C19:F19"/>
    <mergeCell ref="G19:H19"/>
    <mergeCell ref="I19:J19"/>
    <mergeCell ref="C20:F20"/>
    <mergeCell ref="G20:H20"/>
    <mergeCell ref="I20:J20"/>
    <mergeCell ref="C17:F17"/>
    <mergeCell ref="G17:H17"/>
    <mergeCell ref="I17:J17"/>
    <mergeCell ref="C18:F18"/>
    <mergeCell ref="G18:H18"/>
    <mergeCell ref="I18:J18"/>
    <mergeCell ref="C15:F15"/>
    <mergeCell ref="G15:H15"/>
    <mergeCell ref="I15:J15"/>
    <mergeCell ref="C16:F16"/>
    <mergeCell ref="G16:H16"/>
    <mergeCell ref="I16:J16"/>
    <mergeCell ref="C13:F13"/>
    <mergeCell ref="G13:H13"/>
    <mergeCell ref="I13:J13"/>
    <mergeCell ref="C14:F14"/>
    <mergeCell ref="G14:H14"/>
    <mergeCell ref="I14:J14"/>
    <mergeCell ref="C10:F10"/>
    <mergeCell ref="G10:H10"/>
    <mergeCell ref="I10:J10"/>
    <mergeCell ref="C11:F11"/>
    <mergeCell ref="C12:F12"/>
    <mergeCell ref="G12:H12"/>
    <mergeCell ref="I12:J12"/>
    <mergeCell ref="C2:D2"/>
    <mergeCell ref="E2:J2"/>
    <mergeCell ref="C3:D4"/>
    <mergeCell ref="E3:J4"/>
    <mergeCell ref="C5:D5"/>
    <mergeCell ref="B7:J7"/>
  </mergeCells>
  <pageMargins left="0.7" right="0.7" top="0.75" bottom="0.75" header="0.3" footer="0.3"/>
  <pageSetup paperSize="9" scale="65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pageSetUpPr fitToPage="1"/>
  </sheetPr>
  <dimension ref="A1:D20"/>
  <sheetViews>
    <sheetView showOutlineSymbols="0" view="pageBreakPreview" zoomScale="85" zoomScaleNormal="100" zoomScaleSheetLayoutView="85" zoomScalePageLayoutView="70" workbookViewId="0">
      <selection activeCell="G19" sqref="G19"/>
    </sheetView>
  </sheetViews>
  <sheetFormatPr defaultRowHeight="14.25" x14ac:dyDescent="0.2"/>
  <cols>
    <col min="1" max="1" width="5" style="201" bestFit="1" customWidth="1"/>
    <col min="2" max="2" width="70.375" style="201" bestFit="1" customWidth="1"/>
    <col min="3" max="3" width="7.25" style="201" bestFit="1" customWidth="1"/>
    <col min="4" max="4" width="108" style="265" bestFit="1" customWidth="1"/>
    <col min="5" max="16384" width="9" style="201"/>
  </cols>
  <sheetData>
    <row r="1" spans="1:4" ht="15" customHeight="1" x14ac:dyDescent="0.2">
      <c r="A1" s="1"/>
      <c r="B1" s="1"/>
      <c r="C1" s="286" t="s">
        <v>0</v>
      </c>
      <c r="D1" s="286"/>
    </row>
    <row r="2" spans="1:4" ht="80.099999999999994" customHeight="1" x14ac:dyDescent="0.2">
      <c r="A2" s="2"/>
      <c r="B2" s="219"/>
      <c r="C2" s="290" t="str">
        <f>'Orçamento Sintético'!D2</f>
        <v>Contratação de empresa para prestação de Serviços Técnicos de Topografia para acompanhamento de obras dos taludes no Porto do Itaqui, São Luís – MA.</v>
      </c>
      <c r="D2" s="287"/>
    </row>
    <row r="3" spans="1:4" ht="15" x14ac:dyDescent="0.25">
      <c r="A3" s="293" t="s">
        <v>353</v>
      </c>
      <c r="B3" s="292"/>
      <c r="C3" s="292"/>
      <c r="D3" s="292"/>
    </row>
    <row r="4" spans="1:4" ht="30" customHeight="1" x14ac:dyDescent="0.2">
      <c r="A4" s="203" t="s">
        <v>4</v>
      </c>
      <c r="B4" s="203" t="s">
        <v>7</v>
      </c>
      <c r="C4" s="204" t="s">
        <v>8</v>
      </c>
      <c r="D4" s="203" t="s">
        <v>352</v>
      </c>
    </row>
    <row r="5" spans="1:4" ht="24" customHeight="1" x14ac:dyDescent="0.2">
      <c r="A5" s="206" t="s">
        <v>14</v>
      </c>
      <c r="B5" s="206" t="s">
        <v>358</v>
      </c>
      <c r="C5" s="206"/>
      <c r="D5" s="206"/>
    </row>
    <row r="6" spans="1:4" ht="26.1" customHeight="1" x14ac:dyDescent="0.2">
      <c r="A6" s="272" t="s">
        <v>15</v>
      </c>
      <c r="B6" s="272" t="s">
        <v>526</v>
      </c>
      <c r="C6" s="211" t="s">
        <v>24</v>
      </c>
      <c r="D6" s="210" t="s">
        <v>524</v>
      </c>
    </row>
    <row r="7" spans="1:4" ht="24" customHeight="1" x14ac:dyDescent="0.2">
      <c r="A7" s="272" t="s">
        <v>17</v>
      </c>
      <c r="B7" s="272" t="s">
        <v>361</v>
      </c>
      <c r="C7" s="211" t="s">
        <v>362</v>
      </c>
      <c r="D7" s="210" t="s">
        <v>536</v>
      </c>
    </row>
    <row r="8" spans="1:4" ht="24" customHeight="1" x14ac:dyDescent="0.2">
      <c r="A8" s="272" t="s">
        <v>18</v>
      </c>
      <c r="B8" s="272" t="s">
        <v>365</v>
      </c>
      <c r="C8" s="211" t="s">
        <v>216</v>
      </c>
      <c r="D8" s="210" t="s">
        <v>534</v>
      </c>
    </row>
    <row r="9" spans="1:4" x14ac:dyDescent="0.2">
      <c r="A9" s="272" t="s">
        <v>19</v>
      </c>
      <c r="B9" s="272" t="s">
        <v>367</v>
      </c>
      <c r="C9" s="211" t="s">
        <v>216</v>
      </c>
      <c r="D9" s="272" t="s">
        <v>535</v>
      </c>
    </row>
    <row r="10" spans="1:4" ht="38.25" x14ac:dyDescent="0.2">
      <c r="A10" s="272" t="s">
        <v>22</v>
      </c>
      <c r="B10" s="272" t="s">
        <v>357</v>
      </c>
      <c r="C10" s="211" t="s">
        <v>21</v>
      </c>
      <c r="D10" s="272" t="s">
        <v>536</v>
      </c>
    </row>
    <row r="11" spans="1:4" ht="26.1" customHeight="1" x14ac:dyDescent="0.2">
      <c r="A11" s="206" t="s">
        <v>368</v>
      </c>
      <c r="B11" s="206" t="s">
        <v>369</v>
      </c>
      <c r="C11" s="206"/>
      <c r="D11" s="206"/>
    </row>
    <row r="12" spans="1:4" ht="26.1" customHeight="1" x14ac:dyDescent="0.2">
      <c r="A12" s="272" t="s">
        <v>25</v>
      </c>
      <c r="B12" s="272" t="s">
        <v>371</v>
      </c>
      <c r="C12" s="211" t="s">
        <v>372</v>
      </c>
      <c r="D12" s="272" t="s">
        <v>537</v>
      </c>
    </row>
    <row r="13" spans="1:4" ht="26.1" customHeight="1" x14ac:dyDescent="0.2">
      <c r="A13" s="272" t="s">
        <v>30</v>
      </c>
      <c r="B13" s="272" t="s">
        <v>374</v>
      </c>
      <c r="C13" s="211" t="s">
        <v>372</v>
      </c>
      <c r="D13" s="272" t="s">
        <v>537</v>
      </c>
    </row>
    <row r="14" spans="1:4" ht="26.1" customHeight="1" x14ac:dyDescent="0.2">
      <c r="A14" s="272" t="s">
        <v>375</v>
      </c>
      <c r="B14" s="272" t="s">
        <v>376</v>
      </c>
      <c r="C14" s="211" t="s">
        <v>29</v>
      </c>
      <c r="D14" s="220" t="s">
        <v>538</v>
      </c>
    </row>
    <row r="15" spans="1:4" ht="26.1" customHeight="1" x14ac:dyDescent="0.2">
      <c r="A15" s="206" t="s">
        <v>31</v>
      </c>
      <c r="B15" s="206" t="s">
        <v>377</v>
      </c>
      <c r="C15" s="206"/>
      <c r="D15" s="206"/>
    </row>
    <row r="16" spans="1:4" ht="24" customHeight="1" x14ac:dyDescent="0.2">
      <c r="A16" s="272" t="s">
        <v>32</v>
      </c>
      <c r="B16" s="272" t="s">
        <v>528</v>
      </c>
      <c r="C16" s="211" t="s">
        <v>24</v>
      </c>
      <c r="D16" s="220" t="s">
        <v>533</v>
      </c>
    </row>
    <row r="17" spans="1:4" x14ac:dyDescent="0.2">
      <c r="A17" s="218"/>
      <c r="B17" s="218"/>
      <c r="C17" s="218"/>
      <c r="D17" s="217"/>
    </row>
    <row r="18" spans="1:4" x14ac:dyDescent="0.2">
      <c r="A18" s="216"/>
      <c r="B18" s="217"/>
      <c r="C18" s="216"/>
      <c r="D18" s="215"/>
    </row>
    <row r="19" spans="1:4" ht="60" customHeight="1" x14ac:dyDescent="0.2">
      <c r="A19" s="3"/>
      <c r="B19" s="3"/>
      <c r="C19" s="3"/>
      <c r="D19" s="264"/>
    </row>
    <row r="20" spans="1:4" ht="69.95" customHeight="1" x14ac:dyDescent="0.2">
      <c r="A20" s="291"/>
      <c r="B20" s="292"/>
      <c r="C20" s="292"/>
      <c r="D20" s="292"/>
    </row>
  </sheetData>
  <mergeCells count="4">
    <mergeCell ref="A3:D3"/>
    <mergeCell ref="A20:D20"/>
    <mergeCell ref="C1:D1"/>
    <mergeCell ref="C2:D2"/>
  </mergeCells>
  <pageMargins left="0.5" right="0.5" top="1" bottom="1" header="0.5" footer="0.5"/>
  <pageSetup paperSize="9" scale="44" fitToHeight="0" orientation="portrait" r:id="rId1"/>
  <headerFooter>
    <oddHeader xml:space="preserve">&amp;L 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1"/>
  <sheetViews>
    <sheetView tabSelected="1" showOutlineSymbols="0" view="pageBreakPreview" zoomScale="70" zoomScaleNormal="100" zoomScaleSheetLayoutView="70" workbookViewId="0">
      <selection activeCell="F11" sqref="F11"/>
    </sheetView>
  </sheetViews>
  <sheetFormatPr defaultRowHeight="14.25" x14ac:dyDescent="0.2"/>
  <cols>
    <col min="1" max="1" width="10" style="201" bestFit="1" customWidth="1"/>
    <col min="2" max="2" width="12" style="201" bestFit="1" customWidth="1"/>
    <col min="3" max="3" width="10" style="201" bestFit="1" customWidth="1"/>
    <col min="4" max="4" width="60" style="201" bestFit="1" customWidth="1"/>
    <col min="5" max="5" width="15" style="201" bestFit="1" customWidth="1"/>
    <col min="6" max="9" width="12" style="201" bestFit="1" customWidth="1"/>
    <col min="10" max="11" width="14" style="201" bestFit="1" customWidth="1"/>
    <col min="12" max="16384" width="9" style="201"/>
  </cols>
  <sheetData>
    <row r="1" spans="1:10" ht="15" x14ac:dyDescent="0.2">
      <c r="A1" s="202"/>
      <c r="B1" s="202"/>
      <c r="C1" s="300" t="s">
        <v>208</v>
      </c>
      <c r="D1" s="300"/>
      <c r="E1" s="300" t="s">
        <v>1</v>
      </c>
      <c r="F1" s="300"/>
      <c r="G1" s="300" t="s">
        <v>2</v>
      </c>
      <c r="H1" s="300"/>
      <c r="I1" s="300" t="s">
        <v>3</v>
      </c>
      <c r="J1" s="300"/>
    </row>
    <row r="2" spans="1:10" ht="129.75" customHeight="1" x14ac:dyDescent="0.2">
      <c r="A2" s="215"/>
      <c r="B2" s="215"/>
      <c r="C2" s="372" t="str">
        <f>'Orçamento Sintético'!D2</f>
        <v>Contratação de empresa para prestação de Serviços Técnicos de Topografia para acompanhamento de obras dos taludes no Porto do Itaqui, São Luís – MA.</v>
      </c>
      <c r="D2" s="372"/>
      <c r="E2" s="289" t="s">
        <v>540</v>
      </c>
      <c r="F2" s="289"/>
      <c r="G2" s="289" t="s">
        <v>541</v>
      </c>
      <c r="H2" s="289"/>
      <c r="I2" s="290" t="s">
        <v>539</v>
      </c>
      <c r="J2" s="287"/>
    </row>
    <row r="3" spans="1:10" ht="15" x14ac:dyDescent="0.25">
      <c r="A3" s="297" t="s">
        <v>381</v>
      </c>
      <c r="B3" s="292"/>
      <c r="C3" s="292"/>
      <c r="D3" s="292"/>
      <c r="E3" s="292"/>
      <c r="F3" s="292"/>
      <c r="G3" s="292"/>
      <c r="H3" s="292"/>
      <c r="I3" s="292"/>
      <c r="J3" s="292"/>
    </row>
    <row r="4" spans="1:10" ht="15" x14ac:dyDescent="0.25">
      <c r="A4" s="297" t="s">
        <v>209</v>
      </c>
      <c r="B4" s="292"/>
      <c r="C4" s="292"/>
      <c r="D4" s="292"/>
      <c r="E4" s="292"/>
      <c r="F4" s="292"/>
      <c r="G4" s="292"/>
      <c r="H4" s="292"/>
      <c r="I4" s="292"/>
      <c r="J4" s="292"/>
    </row>
    <row r="5" spans="1:10" ht="15" x14ac:dyDescent="0.2">
      <c r="A5" s="271" t="s">
        <v>15</v>
      </c>
      <c r="B5" s="205" t="s">
        <v>5</v>
      </c>
      <c r="C5" s="271" t="s">
        <v>6</v>
      </c>
      <c r="D5" s="271" t="s">
        <v>7</v>
      </c>
      <c r="E5" s="298" t="s">
        <v>210</v>
      </c>
      <c r="F5" s="298"/>
      <c r="G5" s="204" t="s">
        <v>8</v>
      </c>
      <c r="H5" s="205" t="s">
        <v>9</v>
      </c>
      <c r="I5" s="205" t="s">
        <v>10</v>
      </c>
      <c r="J5" s="205" t="s">
        <v>12</v>
      </c>
    </row>
    <row r="6" spans="1:10" x14ac:dyDescent="0.2">
      <c r="A6" s="272" t="s">
        <v>211</v>
      </c>
      <c r="B6" s="212" t="s">
        <v>525</v>
      </c>
      <c r="C6" s="272" t="s">
        <v>16</v>
      </c>
      <c r="D6" s="272" t="s">
        <v>526</v>
      </c>
      <c r="E6" s="299" t="s">
        <v>212</v>
      </c>
      <c r="F6" s="299"/>
      <c r="G6" s="211" t="s">
        <v>24</v>
      </c>
      <c r="H6" s="221">
        <v>1</v>
      </c>
      <c r="I6" s="213">
        <v>595.15</v>
      </c>
      <c r="J6" s="213">
        <v>595.15</v>
      </c>
    </row>
    <row r="7" spans="1:10" ht="25.5" x14ac:dyDescent="0.2">
      <c r="A7" s="273" t="s">
        <v>213</v>
      </c>
      <c r="B7" s="222" t="s">
        <v>228</v>
      </c>
      <c r="C7" s="273" t="s">
        <v>223</v>
      </c>
      <c r="D7" s="273" t="s">
        <v>229</v>
      </c>
      <c r="E7" s="296" t="s">
        <v>230</v>
      </c>
      <c r="F7" s="296"/>
      <c r="G7" s="223" t="s">
        <v>231</v>
      </c>
      <c r="H7" s="224">
        <v>0.5</v>
      </c>
      <c r="I7" s="225">
        <v>22.54</v>
      </c>
      <c r="J7" s="225">
        <v>11.27</v>
      </c>
    </row>
    <row r="8" spans="1:10" ht="51" x14ac:dyDescent="0.2">
      <c r="A8" s="273" t="s">
        <v>213</v>
      </c>
      <c r="B8" s="222" t="s">
        <v>529</v>
      </c>
      <c r="C8" s="273" t="s">
        <v>223</v>
      </c>
      <c r="D8" s="273" t="s">
        <v>530</v>
      </c>
      <c r="E8" s="296" t="s">
        <v>224</v>
      </c>
      <c r="F8" s="296"/>
      <c r="G8" s="223" t="s">
        <v>531</v>
      </c>
      <c r="H8" s="224">
        <v>0.5</v>
      </c>
      <c r="I8" s="225">
        <v>76.16</v>
      </c>
      <c r="J8" s="225">
        <v>38.08</v>
      </c>
    </row>
    <row r="9" spans="1:10" ht="51" x14ac:dyDescent="0.2">
      <c r="A9" s="273" t="s">
        <v>213</v>
      </c>
      <c r="B9" s="222" t="s">
        <v>359</v>
      </c>
      <c r="C9" s="273" t="s">
        <v>223</v>
      </c>
      <c r="D9" s="273" t="s">
        <v>532</v>
      </c>
      <c r="E9" s="296" t="s">
        <v>224</v>
      </c>
      <c r="F9" s="296"/>
      <c r="G9" s="223" t="s">
        <v>225</v>
      </c>
      <c r="H9" s="224">
        <v>2</v>
      </c>
      <c r="I9" s="225">
        <v>272.89999999999998</v>
      </c>
      <c r="J9" s="225">
        <v>545.79999999999995</v>
      </c>
    </row>
    <row r="10" spans="1:10" ht="25.5" x14ac:dyDescent="0.2">
      <c r="A10" s="270"/>
      <c r="B10" s="270"/>
      <c r="C10" s="270"/>
      <c r="D10" s="270"/>
      <c r="E10" s="270" t="s">
        <v>217</v>
      </c>
      <c r="F10" s="226">
        <v>81.94</v>
      </c>
      <c r="G10" s="270" t="s">
        <v>218</v>
      </c>
      <c r="H10" s="226">
        <v>0</v>
      </c>
      <c r="I10" s="270" t="s">
        <v>219</v>
      </c>
      <c r="J10" s="226">
        <v>81.94</v>
      </c>
    </row>
    <row r="11" spans="1:10" ht="15" thickBot="1" x14ac:dyDescent="0.25">
      <c r="A11" s="270"/>
      <c r="B11" s="270"/>
      <c r="C11" s="270"/>
      <c r="D11" s="270"/>
      <c r="E11" s="270" t="s">
        <v>220</v>
      </c>
      <c r="F11" s="226">
        <v>155.75</v>
      </c>
      <c r="G11" s="270"/>
      <c r="H11" s="302" t="s">
        <v>221</v>
      </c>
      <c r="I11" s="302"/>
      <c r="J11" s="226">
        <v>750.9</v>
      </c>
    </row>
    <row r="12" spans="1:10" ht="15" thickTop="1" x14ac:dyDescent="0.2">
      <c r="A12" s="227"/>
      <c r="B12" s="227"/>
      <c r="C12" s="227"/>
      <c r="D12" s="227"/>
      <c r="E12" s="227"/>
      <c r="F12" s="227"/>
      <c r="G12" s="227"/>
      <c r="H12" s="227"/>
      <c r="I12" s="227"/>
      <c r="J12" s="227"/>
    </row>
    <row r="13" spans="1:10" ht="15" x14ac:dyDescent="0.2">
      <c r="A13" s="271" t="s">
        <v>17</v>
      </c>
      <c r="B13" s="205" t="s">
        <v>5</v>
      </c>
      <c r="C13" s="271" t="s">
        <v>6</v>
      </c>
      <c r="D13" s="271" t="s">
        <v>7</v>
      </c>
      <c r="E13" s="298" t="s">
        <v>210</v>
      </c>
      <c r="F13" s="298"/>
      <c r="G13" s="204" t="s">
        <v>8</v>
      </c>
      <c r="H13" s="205" t="s">
        <v>9</v>
      </c>
      <c r="I13" s="205" t="s">
        <v>10</v>
      </c>
      <c r="J13" s="205" t="s">
        <v>12</v>
      </c>
    </row>
    <row r="14" spans="1:10" ht="15" customHeight="1" x14ac:dyDescent="0.2">
      <c r="A14" s="272" t="s">
        <v>211</v>
      </c>
      <c r="B14" s="212" t="s">
        <v>360</v>
      </c>
      <c r="C14" s="272" t="s">
        <v>214</v>
      </c>
      <c r="D14" s="272" t="s">
        <v>361</v>
      </c>
      <c r="E14" s="299" t="s">
        <v>215</v>
      </c>
      <c r="F14" s="299"/>
      <c r="G14" s="211" t="s">
        <v>362</v>
      </c>
      <c r="H14" s="221">
        <v>1</v>
      </c>
      <c r="I14" s="213">
        <v>1600</v>
      </c>
      <c r="J14" s="213">
        <v>1600</v>
      </c>
    </row>
    <row r="15" spans="1:10" ht="25.5" x14ac:dyDescent="0.2">
      <c r="A15" s="269" t="s">
        <v>222</v>
      </c>
      <c r="B15" s="228" t="s">
        <v>392</v>
      </c>
      <c r="C15" s="269" t="s">
        <v>214</v>
      </c>
      <c r="D15" s="269" t="s">
        <v>393</v>
      </c>
      <c r="E15" s="301" t="s">
        <v>238</v>
      </c>
      <c r="F15" s="301"/>
      <c r="G15" s="229" t="s">
        <v>362</v>
      </c>
      <c r="H15" s="230">
        <v>1</v>
      </c>
      <c r="I15" s="231">
        <v>1600</v>
      </c>
      <c r="J15" s="231">
        <v>1600</v>
      </c>
    </row>
    <row r="16" spans="1:10" ht="25.5" x14ac:dyDescent="0.2">
      <c r="A16" s="270"/>
      <c r="B16" s="270"/>
      <c r="C16" s="270"/>
      <c r="D16" s="270"/>
      <c r="E16" s="270" t="s">
        <v>217</v>
      </c>
      <c r="F16" s="226">
        <v>0</v>
      </c>
      <c r="G16" s="270" t="s">
        <v>218</v>
      </c>
      <c r="H16" s="226">
        <v>0</v>
      </c>
      <c r="I16" s="270" t="s">
        <v>219</v>
      </c>
      <c r="J16" s="226">
        <v>0</v>
      </c>
    </row>
    <row r="17" spans="1:10" ht="25.5" customHeight="1" thickBot="1" x14ac:dyDescent="0.25">
      <c r="A17" s="270"/>
      <c r="B17" s="270"/>
      <c r="C17" s="270"/>
      <c r="D17" s="270"/>
      <c r="E17" s="270" t="s">
        <v>220</v>
      </c>
      <c r="F17" s="226">
        <v>418.72</v>
      </c>
      <c r="G17" s="270"/>
      <c r="H17" s="302" t="s">
        <v>221</v>
      </c>
      <c r="I17" s="302"/>
      <c r="J17" s="226">
        <v>2018.72</v>
      </c>
    </row>
    <row r="18" spans="1:10" ht="15" thickTop="1" x14ac:dyDescent="0.2">
      <c r="A18" s="227"/>
      <c r="B18" s="227"/>
      <c r="C18" s="227"/>
      <c r="D18" s="227"/>
      <c r="E18" s="227"/>
      <c r="F18" s="227"/>
      <c r="G18" s="227"/>
      <c r="H18" s="227"/>
      <c r="I18" s="227"/>
      <c r="J18" s="227"/>
    </row>
    <row r="19" spans="1:10" ht="15" x14ac:dyDescent="0.2">
      <c r="A19" s="271" t="s">
        <v>18</v>
      </c>
      <c r="B19" s="205" t="s">
        <v>5</v>
      </c>
      <c r="C19" s="271" t="s">
        <v>6</v>
      </c>
      <c r="D19" s="271" t="s">
        <v>7</v>
      </c>
      <c r="E19" s="298" t="s">
        <v>210</v>
      </c>
      <c r="F19" s="298"/>
      <c r="G19" s="204" t="s">
        <v>8</v>
      </c>
      <c r="H19" s="205" t="s">
        <v>9</v>
      </c>
      <c r="I19" s="205" t="s">
        <v>10</v>
      </c>
      <c r="J19" s="205" t="s">
        <v>12</v>
      </c>
    </row>
    <row r="20" spans="1:10" ht="15" customHeight="1" x14ac:dyDescent="0.2">
      <c r="A20" s="272" t="s">
        <v>211</v>
      </c>
      <c r="B20" s="212" t="s">
        <v>363</v>
      </c>
      <c r="C20" s="272" t="s">
        <v>364</v>
      </c>
      <c r="D20" s="272" t="s">
        <v>365</v>
      </c>
      <c r="E20" s="299" t="s">
        <v>394</v>
      </c>
      <c r="F20" s="299"/>
      <c r="G20" s="211" t="s">
        <v>216</v>
      </c>
      <c r="H20" s="221">
        <v>1</v>
      </c>
      <c r="I20" s="213">
        <v>401.38</v>
      </c>
      <c r="J20" s="213">
        <v>401.38</v>
      </c>
    </row>
    <row r="21" spans="1:10" x14ac:dyDescent="0.2">
      <c r="A21" s="294"/>
      <c r="B21" s="294"/>
      <c r="C21" s="294"/>
      <c r="D21" s="294"/>
      <c r="E21" s="294"/>
      <c r="F21" s="294" t="s">
        <v>395</v>
      </c>
      <c r="G21" s="294"/>
      <c r="H21" s="294"/>
      <c r="I21" s="294"/>
      <c r="J21" s="267">
        <v>0</v>
      </c>
    </row>
    <row r="22" spans="1:10" x14ac:dyDescent="0.2">
      <c r="A22" s="294"/>
      <c r="B22" s="294"/>
      <c r="C22" s="294"/>
      <c r="D22" s="294"/>
      <c r="E22" s="294"/>
      <c r="F22" s="294" t="s">
        <v>396</v>
      </c>
      <c r="G22" s="294"/>
      <c r="H22" s="294"/>
      <c r="I22" s="294"/>
      <c r="J22" s="278">
        <v>1</v>
      </c>
    </row>
    <row r="23" spans="1:10" x14ac:dyDescent="0.2">
      <c r="A23" s="294"/>
      <c r="B23" s="294"/>
      <c r="C23" s="294"/>
      <c r="D23" s="294"/>
      <c r="E23" s="294"/>
      <c r="F23" s="294" t="s">
        <v>397</v>
      </c>
      <c r="G23" s="294"/>
      <c r="H23" s="294"/>
      <c r="I23" s="294"/>
      <c r="J23" s="267">
        <v>0</v>
      </c>
    </row>
    <row r="24" spans="1:10" ht="14.25" customHeight="1" x14ac:dyDescent="0.2">
      <c r="A24" s="271" t="s">
        <v>398</v>
      </c>
      <c r="B24" s="205" t="s">
        <v>6</v>
      </c>
      <c r="C24" s="271" t="s">
        <v>5</v>
      </c>
      <c r="D24" s="271" t="s">
        <v>238</v>
      </c>
      <c r="E24" s="205" t="s">
        <v>399</v>
      </c>
      <c r="F24" s="205" t="s">
        <v>400</v>
      </c>
      <c r="G24" s="304" t="s">
        <v>401</v>
      </c>
      <c r="H24" s="304"/>
      <c r="I24" s="304"/>
      <c r="J24" s="205" t="s">
        <v>402</v>
      </c>
    </row>
    <row r="25" spans="1:10" ht="14.25" customHeight="1" x14ac:dyDescent="0.2">
      <c r="A25" s="273" t="s">
        <v>211</v>
      </c>
      <c r="B25" s="222" t="s">
        <v>364</v>
      </c>
      <c r="C25" s="273" t="s">
        <v>403</v>
      </c>
      <c r="D25" s="273" t="s">
        <v>404</v>
      </c>
      <c r="E25" s="224">
        <v>1</v>
      </c>
      <c r="F25" s="223" t="s">
        <v>216</v>
      </c>
      <c r="G25" s="303" t="s">
        <v>405</v>
      </c>
      <c r="H25" s="303"/>
      <c r="I25" s="296"/>
      <c r="J25" s="279" t="s">
        <v>405</v>
      </c>
    </row>
    <row r="26" spans="1:10" ht="14.25" customHeight="1" x14ac:dyDescent="0.2">
      <c r="A26" s="273" t="s">
        <v>211</v>
      </c>
      <c r="B26" s="222" t="s">
        <v>364</v>
      </c>
      <c r="C26" s="273" t="s">
        <v>406</v>
      </c>
      <c r="D26" s="273" t="s">
        <v>407</v>
      </c>
      <c r="E26" s="224">
        <v>1</v>
      </c>
      <c r="F26" s="223" t="s">
        <v>216</v>
      </c>
      <c r="G26" s="303" t="s">
        <v>408</v>
      </c>
      <c r="H26" s="303"/>
      <c r="I26" s="296"/>
      <c r="J26" s="279" t="s">
        <v>408</v>
      </c>
    </row>
    <row r="27" spans="1:10" ht="15" customHeight="1" x14ac:dyDescent="0.2">
      <c r="A27" s="294"/>
      <c r="B27" s="294"/>
      <c r="C27" s="294"/>
      <c r="D27" s="294"/>
      <c r="E27" s="294"/>
      <c r="F27" s="294" t="s">
        <v>409</v>
      </c>
      <c r="G27" s="294"/>
      <c r="H27" s="294"/>
      <c r="I27" s="294"/>
      <c r="J27" s="267">
        <v>401.38</v>
      </c>
    </row>
    <row r="28" spans="1:10" ht="25.5" x14ac:dyDescent="0.2">
      <c r="A28" s="270"/>
      <c r="B28" s="270"/>
      <c r="C28" s="270"/>
      <c r="D28" s="270"/>
      <c r="E28" s="270" t="s">
        <v>217</v>
      </c>
      <c r="F28" s="226">
        <v>34.78</v>
      </c>
      <c r="G28" s="270" t="s">
        <v>218</v>
      </c>
      <c r="H28" s="226">
        <v>0.01</v>
      </c>
      <c r="I28" s="270" t="s">
        <v>219</v>
      </c>
      <c r="J28" s="226">
        <v>34.788785746800002</v>
      </c>
    </row>
    <row r="29" spans="1:10" ht="15" thickBot="1" x14ac:dyDescent="0.25">
      <c r="A29" s="270"/>
      <c r="B29" s="270"/>
      <c r="C29" s="270"/>
      <c r="D29" s="270"/>
      <c r="E29" s="270" t="s">
        <v>220</v>
      </c>
      <c r="F29" s="226">
        <v>105.04</v>
      </c>
      <c r="G29" s="270"/>
      <c r="H29" s="302" t="s">
        <v>221</v>
      </c>
      <c r="I29" s="302"/>
      <c r="J29" s="226">
        <v>506.42</v>
      </c>
    </row>
    <row r="30" spans="1:10" ht="15" thickTop="1" x14ac:dyDescent="0.2">
      <c r="A30" s="227"/>
      <c r="B30" s="227"/>
      <c r="C30" s="227"/>
      <c r="D30" s="227"/>
      <c r="E30" s="227"/>
      <c r="F30" s="227"/>
      <c r="G30" s="227"/>
      <c r="H30" s="227"/>
      <c r="I30" s="227"/>
      <c r="J30" s="227"/>
    </row>
    <row r="31" spans="1:10" ht="15" x14ac:dyDescent="0.2">
      <c r="A31" s="271" t="s">
        <v>19</v>
      </c>
      <c r="B31" s="205" t="s">
        <v>5</v>
      </c>
      <c r="C31" s="271" t="s">
        <v>6</v>
      </c>
      <c r="D31" s="271" t="s">
        <v>7</v>
      </c>
      <c r="E31" s="298" t="s">
        <v>210</v>
      </c>
      <c r="F31" s="298"/>
      <c r="G31" s="204" t="s">
        <v>8</v>
      </c>
      <c r="H31" s="205" t="s">
        <v>9</v>
      </c>
      <c r="I31" s="205" t="s">
        <v>10</v>
      </c>
      <c r="J31" s="205" t="s">
        <v>12</v>
      </c>
    </row>
    <row r="32" spans="1:10" ht="15" customHeight="1" x14ac:dyDescent="0.2">
      <c r="A32" s="272" t="s">
        <v>211</v>
      </c>
      <c r="B32" s="212" t="s">
        <v>366</v>
      </c>
      <c r="C32" s="272" t="s">
        <v>16</v>
      </c>
      <c r="D32" s="272" t="s">
        <v>367</v>
      </c>
      <c r="E32" s="299" t="s">
        <v>212</v>
      </c>
      <c r="F32" s="299"/>
      <c r="G32" s="211" t="s">
        <v>216</v>
      </c>
      <c r="H32" s="221">
        <v>1</v>
      </c>
      <c r="I32" s="213">
        <v>450</v>
      </c>
      <c r="J32" s="213">
        <v>450</v>
      </c>
    </row>
    <row r="33" spans="1:10" ht="25.5" x14ac:dyDescent="0.2">
      <c r="A33" s="269" t="s">
        <v>222</v>
      </c>
      <c r="B33" s="228" t="s">
        <v>410</v>
      </c>
      <c r="C33" s="269" t="s">
        <v>214</v>
      </c>
      <c r="D33" s="269" t="s">
        <v>411</v>
      </c>
      <c r="E33" s="301" t="s">
        <v>246</v>
      </c>
      <c r="F33" s="301"/>
      <c r="G33" s="229" t="s">
        <v>216</v>
      </c>
      <c r="H33" s="230">
        <v>1</v>
      </c>
      <c r="I33" s="231">
        <v>345</v>
      </c>
      <c r="J33" s="231">
        <v>345</v>
      </c>
    </row>
    <row r="34" spans="1:10" x14ac:dyDescent="0.2">
      <c r="A34" s="269" t="s">
        <v>222</v>
      </c>
      <c r="B34" s="228" t="s">
        <v>412</v>
      </c>
      <c r="C34" s="269" t="s">
        <v>214</v>
      </c>
      <c r="D34" s="269" t="s">
        <v>413</v>
      </c>
      <c r="E34" s="301" t="s">
        <v>246</v>
      </c>
      <c r="F34" s="301"/>
      <c r="G34" s="229" t="s">
        <v>216</v>
      </c>
      <c r="H34" s="230">
        <v>5</v>
      </c>
      <c r="I34" s="231">
        <v>21</v>
      </c>
      <c r="J34" s="231">
        <v>105</v>
      </c>
    </row>
    <row r="35" spans="1:10" ht="14.25" customHeight="1" x14ac:dyDescent="0.2">
      <c r="A35" s="270"/>
      <c r="B35" s="270"/>
      <c r="C35" s="270"/>
      <c r="D35" s="270"/>
      <c r="E35" s="270" t="s">
        <v>217</v>
      </c>
      <c r="F35" s="226">
        <v>0</v>
      </c>
      <c r="G35" s="270" t="s">
        <v>218</v>
      </c>
      <c r="H35" s="226">
        <v>0</v>
      </c>
      <c r="I35" s="270" t="s">
        <v>219</v>
      </c>
      <c r="J35" s="226">
        <v>0</v>
      </c>
    </row>
    <row r="36" spans="1:10" ht="15" thickBot="1" x14ac:dyDescent="0.25">
      <c r="A36" s="270"/>
      <c r="B36" s="270"/>
      <c r="C36" s="270"/>
      <c r="D36" s="270"/>
      <c r="E36" s="270" t="s">
        <v>220</v>
      </c>
      <c r="F36" s="226">
        <v>117.76</v>
      </c>
      <c r="G36" s="270"/>
      <c r="H36" s="302" t="s">
        <v>221</v>
      </c>
      <c r="I36" s="302"/>
      <c r="J36" s="226">
        <v>567.76</v>
      </c>
    </row>
    <row r="37" spans="1:10" ht="15" thickTop="1" x14ac:dyDescent="0.2">
      <c r="A37" s="227"/>
      <c r="B37" s="227"/>
      <c r="C37" s="227"/>
      <c r="D37" s="227"/>
      <c r="E37" s="227"/>
      <c r="F37" s="227"/>
      <c r="G37" s="227"/>
      <c r="H37" s="227"/>
      <c r="I37" s="227"/>
      <c r="J37" s="227"/>
    </row>
    <row r="38" spans="1:10" ht="15" x14ac:dyDescent="0.2">
      <c r="A38" s="271" t="s">
        <v>22</v>
      </c>
      <c r="B38" s="205" t="s">
        <v>5</v>
      </c>
      <c r="C38" s="271" t="s">
        <v>6</v>
      </c>
      <c r="D38" s="271" t="s">
        <v>7</v>
      </c>
      <c r="E38" s="298" t="s">
        <v>210</v>
      </c>
      <c r="F38" s="298"/>
      <c r="G38" s="204" t="s">
        <v>8</v>
      </c>
      <c r="H38" s="205" t="s">
        <v>9</v>
      </c>
      <c r="I38" s="205" t="s">
        <v>10</v>
      </c>
      <c r="J38" s="205" t="s">
        <v>12</v>
      </c>
    </row>
    <row r="39" spans="1:10" ht="15" customHeight="1" x14ac:dyDescent="0.2">
      <c r="A39" s="272" t="s">
        <v>211</v>
      </c>
      <c r="B39" s="212" t="s">
        <v>20</v>
      </c>
      <c r="C39" s="272" t="s">
        <v>16</v>
      </c>
      <c r="D39" s="272" t="s">
        <v>357</v>
      </c>
      <c r="E39" s="299" t="s">
        <v>212</v>
      </c>
      <c r="F39" s="299"/>
      <c r="G39" s="211" t="s">
        <v>21</v>
      </c>
      <c r="H39" s="221">
        <v>1</v>
      </c>
      <c r="I39" s="213">
        <v>1874.37</v>
      </c>
      <c r="J39" s="213">
        <v>1874.37</v>
      </c>
    </row>
    <row r="40" spans="1:10" ht="63.75" x14ac:dyDescent="0.2">
      <c r="A40" s="273" t="s">
        <v>213</v>
      </c>
      <c r="B40" s="222" t="s">
        <v>226</v>
      </c>
      <c r="C40" s="273" t="s">
        <v>223</v>
      </c>
      <c r="D40" s="273" t="s">
        <v>227</v>
      </c>
      <c r="E40" s="296" t="s">
        <v>224</v>
      </c>
      <c r="F40" s="296"/>
      <c r="G40" s="223" t="s">
        <v>225</v>
      </c>
      <c r="H40" s="224">
        <v>1</v>
      </c>
      <c r="I40" s="225">
        <v>339.1</v>
      </c>
      <c r="J40" s="225">
        <v>339.1</v>
      </c>
    </row>
    <row r="41" spans="1:10" ht="25.5" x14ac:dyDescent="0.2">
      <c r="A41" s="273" t="s">
        <v>213</v>
      </c>
      <c r="B41" s="222" t="s">
        <v>228</v>
      </c>
      <c r="C41" s="273" t="s">
        <v>223</v>
      </c>
      <c r="D41" s="273" t="s">
        <v>229</v>
      </c>
      <c r="E41" s="296" t="s">
        <v>230</v>
      </c>
      <c r="F41" s="296"/>
      <c r="G41" s="223" t="s">
        <v>231</v>
      </c>
      <c r="H41" s="224">
        <v>29.33</v>
      </c>
      <c r="I41" s="225">
        <v>22.54</v>
      </c>
      <c r="J41" s="225">
        <v>661.09</v>
      </c>
    </row>
    <row r="42" spans="1:10" x14ac:dyDescent="0.2">
      <c r="A42" s="269" t="s">
        <v>222</v>
      </c>
      <c r="B42" s="228" t="s">
        <v>232</v>
      </c>
      <c r="C42" s="269" t="s">
        <v>27</v>
      </c>
      <c r="D42" s="269" t="s">
        <v>233</v>
      </c>
      <c r="E42" s="301" t="s">
        <v>234</v>
      </c>
      <c r="F42" s="301"/>
      <c r="G42" s="229" t="s">
        <v>235</v>
      </c>
      <c r="H42" s="230">
        <v>1</v>
      </c>
      <c r="I42" s="231">
        <v>800</v>
      </c>
      <c r="J42" s="231">
        <v>800</v>
      </c>
    </row>
    <row r="43" spans="1:10" x14ac:dyDescent="0.2">
      <c r="A43" s="269" t="s">
        <v>222</v>
      </c>
      <c r="B43" s="228" t="s">
        <v>240</v>
      </c>
      <c r="C43" s="269" t="s">
        <v>241</v>
      </c>
      <c r="D43" s="269" t="s">
        <v>242</v>
      </c>
      <c r="E43" s="301" t="s">
        <v>234</v>
      </c>
      <c r="F43" s="301"/>
      <c r="G43" s="229" t="s">
        <v>231</v>
      </c>
      <c r="H43" s="230">
        <v>185</v>
      </c>
      <c r="I43" s="231">
        <v>0.34</v>
      </c>
      <c r="J43" s="231">
        <v>62.9</v>
      </c>
    </row>
    <row r="44" spans="1:10" x14ac:dyDescent="0.2">
      <c r="A44" s="269" t="s">
        <v>222</v>
      </c>
      <c r="B44" s="228" t="s">
        <v>236</v>
      </c>
      <c r="C44" s="269" t="s">
        <v>27</v>
      </c>
      <c r="D44" s="269" t="s">
        <v>237</v>
      </c>
      <c r="E44" s="301" t="s">
        <v>238</v>
      </c>
      <c r="F44" s="301"/>
      <c r="G44" s="229" t="s">
        <v>239</v>
      </c>
      <c r="H44" s="230">
        <v>3</v>
      </c>
      <c r="I44" s="231">
        <v>3.76</v>
      </c>
      <c r="J44" s="231">
        <v>11.28</v>
      </c>
    </row>
    <row r="45" spans="1:10" ht="25.5" x14ac:dyDescent="0.2">
      <c r="A45" s="270"/>
      <c r="B45" s="270"/>
      <c r="C45" s="270"/>
      <c r="D45" s="270"/>
      <c r="E45" s="270" t="s">
        <v>217</v>
      </c>
      <c r="F45" s="226">
        <v>436.44</v>
      </c>
      <c r="G45" s="270" t="s">
        <v>218</v>
      </c>
      <c r="H45" s="226">
        <v>0</v>
      </c>
      <c r="I45" s="270" t="s">
        <v>219</v>
      </c>
      <c r="J45" s="226">
        <v>436.44</v>
      </c>
    </row>
    <row r="46" spans="1:10" ht="15" thickBot="1" x14ac:dyDescent="0.25">
      <c r="A46" s="270"/>
      <c r="B46" s="270"/>
      <c r="C46" s="270"/>
      <c r="D46" s="270"/>
      <c r="E46" s="270" t="s">
        <v>220</v>
      </c>
      <c r="F46" s="226">
        <v>490.52</v>
      </c>
      <c r="G46" s="270"/>
      <c r="H46" s="302" t="s">
        <v>221</v>
      </c>
      <c r="I46" s="302"/>
      <c r="J46" s="226">
        <v>2364.89</v>
      </c>
    </row>
    <row r="47" spans="1:10" ht="15" thickTop="1" x14ac:dyDescent="0.2">
      <c r="A47" s="227"/>
      <c r="B47" s="227"/>
      <c r="C47" s="227"/>
      <c r="D47" s="227"/>
      <c r="E47" s="227"/>
      <c r="F47" s="227"/>
      <c r="G47" s="227"/>
      <c r="H47" s="227"/>
      <c r="I47" s="227"/>
      <c r="J47" s="227"/>
    </row>
    <row r="48" spans="1:10" ht="15" x14ac:dyDescent="0.2">
      <c r="A48" s="271" t="s">
        <v>25</v>
      </c>
      <c r="B48" s="205" t="s">
        <v>5</v>
      </c>
      <c r="C48" s="271" t="s">
        <v>6</v>
      </c>
      <c r="D48" s="271" t="s">
        <v>7</v>
      </c>
      <c r="E48" s="298" t="s">
        <v>210</v>
      </c>
      <c r="F48" s="298"/>
      <c r="G48" s="204" t="s">
        <v>8</v>
      </c>
      <c r="H48" s="205" t="s">
        <v>9</v>
      </c>
      <c r="I48" s="205" t="s">
        <v>10</v>
      </c>
      <c r="J48" s="205" t="s">
        <v>12</v>
      </c>
    </row>
    <row r="49" spans="1:10" ht="15" customHeight="1" x14ac:dyDescent="0.2">
      <c r="A49" s="272" t="s">
        <v>211</v>
      </c>
      <c r="B49" s="212" t="s">
        <v>370</v>
      </c>
      <c r="C49" s="272" t="s">
        <v>16</v>
      </c>
      <c r="D49" s="272" t="s">
        <v>371</v>
      </c>
      <c r="E49" s="299">
        <v>43.01</v>
      </c>
      <c r="F49" s="299"/>
      <c r="G49" s="211" t="s">
        <v>372</v>
      </c>
      <c r="H49" s="221">
        <v>1</v>
      </c>
      <c r="I49" s="213">
        <v>26967.99</v>
      </c>
      <c r="J49" s="213">
        <v>26967.99</v>
      </c>
    </row>
    <row r="50" spans="1:10" ht="25.5" x14ac:dyDescent="0.2">
      <c r="A50" s="273" t="s">
        <v>213</v>
      </c>
      <c r="B50" s="222" t="s">
        <v>414</v>
      </c>
      <c r="C50" s="273" t="s">
        <v>223</v>
      </c>
      <c r="D50" s="273" t="s">
        <v>243</v>
      </c>
      <c r="E50" s="296" t="s">
        <v>230</v>
      </c>
      <c r="F50" s="296"/>
      <c r="G50" s="223" t="s">
        <v>372</v>
      </c>
      <c r="H50" s="224">
        <v>2</v>
      </c>
      <c r="I50" s="225">
        <v>2049.6</v>
      </c>
      <c r="J50" s="225">
        <v>4099.2</v>
      </c>
    </row>
    <row r="51" spans="1:10" ht="25.5" x14ac:dyDescent="0.2">
      <c r="A51" s="273" t="s">
        <v>213</v>
      </c>
      <c r="B51" s="222" t="s">
        <v>415</v>
      </c>
      <c r="C51" s="273" t="s">
        <v>223</v>
      </c>
      <c r="D51" s="273" t="s">
        <v>244</v>
      </c>
      <c r="E51" s="296" t="s">
        <v>230</v>
      </c>
      <c r="F51" s="296"/>
      <c r="G51" s="223" t="s">
        <v>372</v>
      </c>
      <c r="H51" s="224">
        <v>1</v>
      </c>
      <c r="I51" s="225">
        <v>4068.24</v>
      </c>
      <c r="J51" s="225">
        <v>4068.24</v>
      </c>
    </row>
    <row r="52" spans="1:10" ht="25.5" x14ac:dyDescent="0.2">
      <c r="A52" s="273" t="s">
        <v>213</v>
      </c>
      <c r="B52" s="222" t="s">
        <v>416</v>
      </c>
      <c r="C52" s="273" t="s">
        <v>23</v>
      </c>
      <c r="D52" s="273" t="s">
        <v>417</v>
      </c>
      <c r="E52" s="296">
        <v>5905</v>
      </c>
      <c r="F52" s="296"/>
      <c r="G52" s="223" t="s">
        <v>372</v>
      </c>
      <c r="H52" s="224">
        <v>1</v>
      </c>
      <c r="I52" s="225">
        <v>4593.6000000000004</v>
      </c>
      <c r="J52" s="225">
        <v>4593.6000000000004</v>
      </c>
    </row>
    <row r="53" spans="1:10" x14ac:dyDescent="0.2">
      <c r="A53" s="269" t="s">
        <v>222</v>
      </c>
      <c r="B53" s="228" t="s">
        <v>418</v>
      </c>
      <c r="C53" s="269" t="s">
        <v>23</v>
      </c>
      <c r="D53" s="269" t="s">
        <v>419</v>
      </c>
      <c r="E53" s="301" t="s">
        <v>245</v>
      </c>
      <c r="F53" s="301"/>
      <c r="G53" s="229" t="s">
        <v>372</v>
      </c>
      <c r="H53" s="230">
        <v>1</v>
      </c>
      <c r="I53" s="231">
        <v>7454.94</v>
      </c>
      <c r="J53" s="231">
        <v>7454.94</v>
      </c>
    </row>
    <row r="54" spans="1:10" x14ac:dyDescent="0.2">
      <c r="A54" s="269" t="s">
        <v>222</v>
      </c>
      <c r="B54" s="228" t="s">
        <v>420</v>
      </c>
      <c r="C54" s="269" t="s">
        <v>23</v>
      </c>
      <c r="D54" s="269" t="s">
        <v>421</v>
      </c>
      <c r="E54" s="301" t="s">
        <v>246</v>
      </c>
      <c r="F54" s="301"/>
      <c r="G54" s="229" t="s">
        <v>372</v>
      </c>
      <c r="H54" s="230">
        <v>1</v>
      </c>
      <c r="I54" s="231">
        <v>300.01</v>
      </c>
      <c r="J54" s="231">
        <v>300.01</v>
      </c>
    </row>
    <row r="55" spans="1:10" ht="25.5" x14ac:dyDescent="0.2">
      <c r="A55" s="269" t="s">
        <v>222</v>
      </c>
      <c r="B55" s="228" t="s">
        <v>422</v>
      </c>
      <c r="C55" s="269" t="s">
        <v>27</v>
      </c>
      <c r="D55" s="269" t="s">
        <v>423</v>
      </c>
      <c r="E55" s="301" t="s">
        <v>245</v>
      </c>
      <c r="F55" s="301"/>
      <c r="G55" s="229" t="s">
        <v>231</v>
      </c>
      <c r="H55" s="230">
        <v>40</v>
      </c>
      <c r="I55" s="231">
        <v>114.78</v>
      </c>
      <c r="J55" s="231">
        <v>4591.2</v>
      </c>
    </row>
    <row r="56" spans="1:10" x14ac:dyDescent="0.2">
      <c r="A56" s="269" t="s">
        <v>222</v>
      </c>
      <c r="B56" s="228" t="s">
        <v>424</v>
      </c>
      <c r="C56" s="269" t="s">
        <v>223</v>
      </c>
      <c r="D56" s="269" t="s">
        <v>425</v>
      </c>
      <c r="E56" s="301" t="s">
        <v>246</v>
      </c>
      <c r="F56" s="301"/>
      <c r="G56" s="229" t="s">
        <v>72</v>
      </c>
      <c r="H56" s="230">
        <v>195</v>
      </c>
      <c r="I56" s="231">
        <v>5.44</v>
      </c>
      <c r="J56" s="231">
        <v>1060.8</v>
      </c>
    </row>
    <row r="57" spans="1:10" x14ac:dyDescent="0.2">
      <c r="A57" s="269" t="s">
        <v>222</v>
      </c>
      <c r="B57" s="228" t="s">
        <v>426</v>
      </c>
      <c r="C57" s="269" t="s">
        <v>241</v>
      </c>
      <c r="D57" s="269" t="s">
        <v>427</v>
      </c>
      <c r="E57" s="301" t="s">
        <v>246</v>
      </c>
      <c r="F57" s="301"/>
      <c r="G57" s="229" t="s">
        <v>372</v>
      </c>
      <c r="H57" s="230">
        <v>1</v>
      </c>
      <c r="I57" s="231">
        <v>800</v>
      </c>
      <c r="J57" s="231">
        <v>800</v>
      </c>
    </row>
    <row r="58" spans="1:10" ht="25.5" x14ac:dyDescent="0.2">
      <c r="A58" s="270"/>
      <c r="B58" s="270"/>
      <c r="C58" s="270"/>
      <c r="D58" s="270"/>
      <c r="E58" s="270" t="s">
        <v>217</v>
      </c>
      <c r="F58" s="226">
        <v>19020.18</v>
      </c>
      <c r="G58" s="270" t="s">
        <v>218</v>
      </c>
      <c r="H58" s="226">
        <v>0</v>
      </c>
      <c r="I58" s="270" t="s">
        <v>219</v>
      </c>
      <c r="J58" s="226">
        <v>19020.18</v>
      </c>
    </row>
    <row r="59" spans="1:10" ht="15" thickBot="1" x14ac:dyDescent="0.25">
      <c r="A59" s="270"/>
      <c r="B59" s="270"/>
      <c r="C59" s="270"/>
      <c r="D59" s="270"/>
      <c r="E59" s="270" t="s">
        <v>220</v>
      </c>
      <c r="F59" s="226">
        <v>7057.52</v>
      </c>
      <c r="G59" s="270"/>
      <c r="H59" s="302" t="s">
        <v>221</v>
      </c>
      <c r="I59" s="302"/>
      <c r="J59" s="226">
        <v>34025.51</v>
      </c>
    </row>
    <row r="60" spans="1:10" ht="15" thickTop="1" x14ac:dyDescent="0.2">
      <c r="A60" s="227"/>
      <c r="B60" s="227"/>
      <c r="C60" s="227"/>
      <c r="D60" s="227"/>
      <c r="E60" s="227"/>
      <c r="F60" s="227"/>
      <c r="G60" s="227"/>
      <c r="H60" s="227"/>
      <c r="I60" s="227"/>
      <c r="J60" s="227"/>
    </row>
    <row r="61" spans="1:10" ht="15" x14ac:dyDescent="0.2">
      <c r="A61" s="271" t="s">
        <v>30</v>
      </c>
      <c r="B61" s="205" t="s">
        <v>5</v>
      </c>
      <c r="C61" s="271" t="s">
        <v>6</v>
      </c>
      <c r="D61" s="271" t="s">
        <v>7</v>
      </c>
      <c r="E61" s="298" t="s">
        <v>210</v>
      </c>
      <c r="F61" s="298"/>
      <c r="G61" s="204" t="s">
        <v>8</v>
      </c>
      <c r="H61" s="205" t="s">
        <v>9</v>
      </c>
      <c r="I61" s="205" t="s">
        <v>10</v>
      </c>
      <c r="J61" s="205" t="s">
        <v>12</v>
      </c>
    </row>
    <row r="62" spans="1:10" ht="15" customHeight="1" x14ac:dyDescent="0.2">
      <c r="A62" s="272" t="s">
        <v>211</v>
      </c>
      <c r="B62" s="212" t="s">
        <v>373</v>
      </c>
      <c r="C62" s="272" t="s">
        <v>16</v>
      </c>
      <c r="D62" s="272" t="s">
        <v>374</v>
      </c>
      <c r="E62" s="299">
        <v>43.01</v>
      </c>
      <c r="F62" s="299"/>
      <c r="G62" s="211" t="s">
        <v>372</v>
      </c>
      <c r="H62" s="221">
        <v>1</v>
      </c>
      <c r="I62" s="213">
        <v>14921.85</v>
      </c>
      <c r="J62" s="213">
        <v>14921.85</v>
      </c>
    </row>
    <row r="63" spans="1:10" ht="25.5" x14ac:dyDescent="0.2">
      <c r="A63" s="273" t="s">
        <v>213</v>
      </c>
      <c r="B63" s="222" t="s">
        <v>416</v>
      </c>
      <c r="C63" s="273" t="s">
        <v>23</v>
      </c>
      <c r="D63" s="273" t="s">
        <v>417</v>
      </c>
      <c r="E63" s="296">
        <v>5905</v>
      </c>
      <c r="F63" s="296"/>
      <c r="G63" s="223" t="s">
        <v>372</v>
      </c>
      <c r="H63" s="224">
        <v>1</v>
      </c>
      <c r="I63" s="225">
        <v>4593.6000000000004</v>
      </c>
      <c r="J63" s="225">
        <v>4593.6000000000004</v>
      </c>
    </row>
    <row r="64" spans="1:10" ht="25.5" x14ac:dyDescent="0.2">
      <c r="A64" s="273" t="s">
        <v>213</v>
      </c>
      <c r="B64" s="222" t="s">
        <v>415</v>
      </c>
      <c r="C64" s="273" t="s">
        <v>223</v>
      </c>
      <c r="D64" s="273" t="s">
        <v>244</v>
      </c>
      <c r="E64" s="296" t="s">
        <v>230</v>
      </c>
      <c r="F64" s="296"/>
      <c r="G64" s="223" t="s">
        <v>372</v>
      </c>
      <c r="H64" s="224">
        <v>1</v>
      </c>
      <c r="I64" s="225">
        <v>4068.24</v>
      </c>
      <c r="J64" s="225">
        <v>4068.24</v>
      </c>
    </row>
    <row r="65" spans="1:10" ht="25.5" x14ac:dyDescent="0.2">
      <c r="A65" s="273" t="s">
        <v>213</v>
      </c>
      <c r="B65" s="222" t="s">
        <v>414</v>
      </c>
      <c r="C65" s="273" t="s">
        <v>223</v>
      </c>
      <c r="D65" s="273" t="s">
        <v>243</v>
      </c>
      <c r="E65" s="296" t="s">
        <v>230</v>
      </c>
      <c r="F65" s="296"/>
      <c r="G65" s="223" t="s">
        <v>372</v>
      </c>
      <c r="H65" s="224">
        <v>2</v>
      </c>
      <c r="I65" s="225">
        <v>2049.6</v>
      </c>
      <c r="J65" s="225">
        <v>4099.2</v>
      </c>
    </row>
    <row r="66" spans="1:10" x14ac:dyDescent="0.2">
      <c r="A66" s="269" t="s">
        <v>222</v>
      </c>
      <c r="B66" s="228" t="s">
        <v>420</v>
      </c>
      <c r="C66" s="269" t="s">
        <v>23</v>
      </c>
      <c r="D66" s="269" t="s">
        <v>421</v>
      </c>
      <c r="E66" s="301" t="s">
        <v>246</v>
      </c>
      <c r="F66" s="301"/>
      <c r="G66" s="229" t="s">
        <v>372</v>
      </c>
      <c r="H66" s="230">
        <v>1</v>
      </c>
      <c r="I66" s="231">
        <v>300.01</v>
      </c>
      <c r="J66" s="231">
        <v>300.01</v>
      </c>
    </row>
    <row r="67" spans="1:10" x14ac:dyDescent="0.2">
      <c r="A67" s="269" t="s">
        <v>222</v>
      </c>
      <c r="B67" s="228" t="s">
        <v>424</v>
      </c>
      <c r="C67" s="269" t="s">
        <v>223</v>
      </c>
      <c r="D67" s="269" t="s">
        <v>425</v>
      </c>
      <c r="E67" s="301" t="s">
        <v>246</v>
      </c>
      <c r="F67" s="301"/>
      <c r="G67" s="229" t="s">
        <v>72</v>
      </c>
      <c r="H67" s="230">
        <v>195</v>
      </c>
      <c r="I67" s="231">
        <v>5.44</v>
      </c>
      <c r="J67" s="231">
        <v>1060.8</v>
      </c>
    </row>
    <row r="68" spans="1:10" x14ac:dyDescent="0.2">
      <c r="A68" s="269" t="s">
        <v>222</v>
      </c>
      <c r="B68" s="228" t="s">
        <v>426</v>
      </c>
      <c r="C68" s="269" t="s">
        <v>241</v>
      </c>
      <c r="D68" s="269" t="s">
        <v>427</v>
      </c>
      <c r="E68" s="301" t="s">
        <v>246</v>
      </c>
      <c r="F68" s="301"/>
      <c r="G68" s="229" t="s">
        <v>372</v>
      </c>
      <c r="H68" s="230">
        <v>1</v>
      </c>
      <c r="I68" s="231">
        <v>800</v>
      </c>
      <c r="J68" s="231">
        <v>800</v>
      </c>
    </row>
    <row r="69" spans="1:10" ht="25.5" x14ac:dyDescent="0.2">
      <c r="A69" s="270"/>
      <c r="B69" s="270"/>
      <c r="C69" s="270"/>
      <c r="D69" s="270"/>
      <c r="E69" s="270" t="s">
        <v>217</v>
      </c>
      <c r="F69" s="226">
        <v>6974.04</v>
      </c>
      <c r="G69" s="270" t="s">
        <v>218</v>
      </c>
      <c r="H69" s="226">
        <v>0</v>
      </c>
      <c r="I69" s="270" t="s">
        <v>219</v>
      </c>
      <c r="J69" s="226">
        <v>6974.04</v>
      </c>
    </row>
    <row r="70" spans="1:10" ht="15" thickBot="1" x14ac:dyDescent="0.25">
      <c r="A70" s="270"/>
      <c r="B70" s="270"/>
      <c r="C70" s="270"/>
      <c r="D70" s="270"/>
      <c r="E70" s="270" t="s">
        <v>220</v>
      </c>
      <c r="F70" s="226">
        <v>3905.04</v>
      </c>
      <c r="G70" s="270"/>
      <c r="H70" s="302" t="s">
        <v>221</v>
      </c>
      <c r="I70" s="302"/>
      <c r="J70" s="226">
        <v>18826.89</v>
      </c>
    </row>
    <row r="71" spans="1:10" ht="15" thickTop="1" x14ac:dyDescent="0.2">
      <c r="A71" s="227"/>
      <c r="B71" s="227"/>
      <c r="C71" s="227"/>
      <c r="D71" s="227"/>
      <c r="E71" s="227"/>
      <c r="F71" s="227"/>
      <c r="G71" s="227"/>
      <c r="H71" s="227"/>
      <c r="I71" s="227"/>
      <c r="J71" s="227"/>
    </row>
    <row r="72" spans="1:10" ht="15" x14ac:dyDescent="0.2">
      <c r="A72" s="271" t="s">
        <v>375</v>
      </c>
      <c r="B72" s="205" t="s">
        <v>5</v>
      </c>
      <c r="C72" s="271" t="s">
        <v>6</v>
      </c>
      <c r="D72" s="271" t="s">
        <v>7</v>
      </c>
      <c r="E72" s="298" t="s">
        <v>210</v>
      </c>
      <c r="F72" s="298"/>
      <c r="G72" s="204" t="s">
        <v>8</v>
      </c>
      <c r="H72" s="205" t="s">
        <v>9</v>
      </c>
      <c r="I72" s="205" t="s">
        <v>10</v>
      </c>
      <c r="J72" s="205" t="s">
        <v>12</v>
      </c>
    </row>
    <row r="73" spans="1:10" ht="15" customHeight="1" x14ac:dyDescent="0.2">
      <c r="A73" s="272" t="s">
        <v>211</v>
      </c>
      <c r="B73" s="212" t="s">
        <v>28</v>
      </c>
      <c r="C73" s="272" t="s">
        <v>16</v>
      </c>
      <c r="D73" s="272" t="s">
        <v>376</v>
      </c>
      <c r="E73" s="299" t="s">
        <v>247</v>
      </c>
      <c r="F73" s="299"/>
      <c r="G73" s="211" t="s">
        <v>29</v>
      </c>
      <c r="H73" s="221">
        <v>1</v>
      </c>
      <c r="I73" s="213">
        <v>188.97</v>
      </c>
      <c r="J73" s="213">
        <v>188.97</v>
      </c>
    </row>
    <row r="74" spans="1:10" ht="25.5" x14ac:dyDescent="0.2">
      <c r="A74" s="273" t="s">
        <v>213</v>
      </c>
      <c r="B74" s="222" t="s">
        <v>250</v>
      </c>
      <c r="C74" s="273" t="s">
        <v>223</v>
      </c>
      <c r="D74" s="273" t="s">
        <v>251</v>
      </c>
      <c r="E74" s="296" t="s">
        <v>230</v>
      </c>
      <c r="F74" s="296"/>
      <c r="G74" s="223" t="s">
        <v>231</v>
      </c>
      <c r="H74" s="224">
        <v>1</v>
      </c>
      <c r="I74" s="225">
        <v>120.29</v>
      </c>
      <c r="J74" s="225">
        <v>120.29</v>
      </c>
    </row>
    <row r="75" spans="1:10" ht="25.5" x14ac:dyDescent="0.2">
      <c r="A75" s="273" t="s">
        <v>213</v>
      </c>
      <c r="B75" s="222" t="s">
        <v>248</v>
      </c>
      <c r="C75" s="273" t="s">
        <v>223</v>
      </c>
      <c r="D75" s="273" t="s">
        <v>249</v>
      </c>
      <c r="E75" s="296" t="s">
        <v>230</v>
      </c>
      <c r="F75" s="296"/>
      <c r="G75" s="223" t="s">
        <v>231</v>
      </c>
      <c r="H75" s="224">
        <v>4</v>
      </c>
      <c r="I75" s="225">
        <v>16.62</v>
      </c>
      <c r="J75" s="225">
        <v>66.48</v>
      </c>
    </row>
    <row r="76" spans="1:10" ht="14.25" customHeight="1" x14ac:dyDescent="0.2">
      <c r="A76" s="269" t="s">
        <v>222</v>
      </c>
      <c r="B76" s="228" t="s">
        <v>252</v>
      </c>
      <c r="C76" s="269" t="s">
        <v>241</v>
      </c>
      <c r="D76" s="269" t="s">
        <v>253</v>
      </c>
      <c r="E76" s="301" t="s">
        <v>246</v>
      </c>
      <c r="F76" s="301"/>
      <c r="G76" s="229" t="s">
        <v>24</v>
      </c>
      <c r="H76" s="230">
        <v>1</v>
      </c>
      <c r="I76" s="231">
        <v>2.2000000000000002</v>
      </c>
      <c r="J76" s="231">
        <v>2.2000000000000002</v>
      </c>
    </row>
    <row r="77" spans="1:10" ht="25.5" x14ac:dyDescent="0.2">
      <c r="A77" s="270"/>
      <c r="B77" s="270"/>
      <c r="C77" s="270"/>
      <c r="D77" s="270"/>
      <c r="E77" s="270" t="s">
        <v>217</v>
      </c>
      <c r="F77" s="226">
        <v>176.15</v>
      </c>
      <c r="G77" s="270" t="s">
        <v>218</v>
      </c>
      <c r="H77" s="226">
        <v>0</v>
      </c>
      <c r="I77" s="270" t="s">
        <v>219</v>
      </c>
      <c r="J77" s="226">
        <v>176.15</v>
      </c>
    </row>
    <row r="78" spans="1:10" ht="15" thickBot="1" x14ac:dyDescent="0.25">
      <c r="A78" s="270"/>
      <c r="B78" s="270"/>
      <c r="C78" s="270"/>
      <c r="D78" s="270"/>
      <c r="E78" s="270" t="s">
        <v>220</v>
      </c>
      <c r="F78" s="226">
        <v>49.45</v>
      </c>
      <c r="G78" s="270"/>
      <c r="H78" s="302" t="s">
        <v>221</v>
      </c>
      <c r="I78" s="302"/>
      <c r="J78" s="226">
        <v>238.42</v>
      </c>
    </row>
    <row r="79" spans="1:10" ht="15" thickTop="1" x14ac:dyDescent="0.2">
      <c r="A79" s="227"/>
      <c r="B79" s="227"/>
      <c r="C79" s="227"/>
      <c r="D79" s="227"/>
      <c r="E79" s="227"/>
      <c r="F79" s="227"/>
      <c r="G79" s="227"/>
      <c r="H79" s="227"/>
      <c r="I79" s="227"/>
      <c r="J79" s="227"/>
    </row>
    <row r="80" spans="1:10" ht="15" x14ac:dyDescent="0.2">
      <c r="A80" s="271" t="s">
        <v>32</v>
      </c>
      <c r="B80" s="205" t="s">
        <v>5</v>
      </c>
      <c r="C80" s="271" t="s">
        <v>6</v>
      </c>
      <c r="D80" s="271" t="s">
        <v>7</v>
      </c>
      <c r="E80" s="298" t="s">
        <v>210</v>
      </c>
      <c r="F80" s="298"/>
      <c r="G80" s="204" t="s">
        <v>8</v>
      </c>
      <c r="H80" s="205" t="s">
        <v>9</v>
      </c>
      <c r="I80" s="205" t="s">
        <v>10</v>
      </c>
      <c r="J80" s="205" t="s">
        <v>12</v>
      </c>
    </row>
    <row r="81" spans="1:10" ht="15" customHeight="1" x14ac:dyDescent="0.2">
      <c r="A81" s="272" t="s">
        <v>211</v>
      </c>
      <c r="B81" s="212" t="s">
        <v>527</v>
      </c>
      <c r="C81" s="272" t="s">
        <v>16</v>
      </c>
      <c r="D81" s="272" t="s">
        <v>528</v>
      </c>
      <c r="E81" s="299" t="s">
        <v>212</v>
      </c>
      <c r="F81" s="299"/>
      <c r="G81" s="211" t="s">
        <v>24</v>
      </c>
      <c r="H81" s="221">
        <v>1</v>
      </c>
      <c r="I81" s="213">
        <v>595.15</v>
      </c>
      <c r="J81" s="213">
        <v>595.15</v>
      </c>
    </row>
    <row r="82" spans="1:10" ht="25.5" x14ac:dyDescent="0.2">
      <c r="A82" s="273" t="s">
        <v>213</v>
      </c>
      <c r="B82" s="222" t="s">
        <v>228</v>
      </c>
      <c r="C82" s="273" t="s">
        <v>223</v>
      </c>
      <c r="D82" s="273" t="s">
        <v>229</v>
      </c>
      <c r="E82" s="296" t="s">
        <v>230</v>
      </c>
      <c r="F82" s="296"/>
      <c r="G82" s="223" t="s">
        <v>231</v>
      </c>
      <c r="H82" s="224">
        <v>0.5</v>
      </c>
      <c r="I82" s="225">
        <v>22.54</v>
      </c>
      <c r="J82" s="225">
        <v>11.27</v>
      </c>
    </row>
    <row r="83" spans="1:10" ht="15" customHeight="1" x14ac:dyDescent="0.2">
      <c r="A83" s="273" t="s">
        <v>213</v>
      </c>
      <c r="B83" s="222" t="s">
        <v>529</v>
      </c>
      <c r="C83" s="273" t="s">
        <v>223</v>
      </c>
      <c r="D83" s="273" t="s">
        <v>530</v>
      </c>
      <c r="E83" s="296" t="s">
        <v>224</v>
      </c>
      <c r="F83" s="296"/>
      <c r="G83" s="223" t="s">
        <v>531</v>
      </c>
      <c r="H83" s="224">
        <v>0.5</v>
      </c>
      <c r="I83" s="225">
        <v>76.16</v>
      </c>
      <c r="J83" s="225">
        <v>38.08</v>
      </c>
    </row>
    <row r="84" spans="1:10" ht="51" x14ac:dyDescent="0.2">
      <c r="A84" s="273" t="s">
        <v>213</v>
      </c>
      <c r="B84" s="222" t="s">
        <v>359</v>
      </c>
      <c r="C84" s="273" t="s">
        <v>223</v>
      </c>
      <c r="D84" s="273" t="s">
        <v>532</v>
      </c>
      <c r="E84" s="296" t="s">
        <v>224</v>
      </c>
      <c r="F84" s="296"/>
      <c r="G84" s="223" t="s">
        <v>225</v>
      </c>
      <c r="H84" s="224">
        <v>2</v>
      </c>
      <c r="I84" s="225">
        <v>272.89999999999998</v>
      </c>
      <c r="J84" s="225">
        <v>545.79999999999995</v>
      </c>
    </row>
    <row r="85" spans="1:10" ht="25.5" x14ac:dyDescent="0.2">
      <c r="A85" s="270"/>
      <c r="B85" s="270"/>
      <c r="C85" s="270"/>
      <c r="D85" s="270"/>
      <c r="E85" s="270" t="s">
        <v>217</v>
      </c>
      <c r="F85" s="226">
        <v>81.94</v>
      </c>
      <c r="G85" s="270" t="s">
        <v>218</v>
      </c>
      <c r="H85" s="226">
        <v>0</v>
      </c>
      <c r="I85" s="270" t="s">
        <v>219</v>
      </c>
      <c r="J85" s="226">
        <v>81.94</v>
      </c>
    </row>
    <row r="86" spans="1:10" ht="15" thickBot="1" x14ac:dyDescent="0.25">
      <c r="A86" s="270"/>
      <c r="B86" s="270"/>
      <c r="C86" s="270"/>
      <c r="D86" s="270"/>
      <c r="E86" s="270" t="s">
        <v>220</v>
      </c>
      <c r="F86" s="226">
        <v>155.75</v>
      </c>
      <c r="G86" s="270"/>
      <c r="H86" s="302" t="s">
        <v>221</v>
      </c>
      <c r="I86" s="302"/>
      <c r="J86" s="226">
        <v>750.9</v>
      </c>
    </row>
    <row r="87" spans="1:10" ht="15" thickTop="1" x14ac:dyDescent="0.2">
      <c r="A87" s="227"/>
      <c r="B87" s="227"/>
      <c r="C87" s="227"/>
      <c r="D87" s="227"/>
      <c r="E87" s="227"/>
      <c r="F87" s="227"/>
      <c r="G87" s="227"/>
      <c r="H87" s="227"/>
      <c r="I87" s="227"/>
      <c r="J87" s="227"/>
    </row>
    <row r="88" spans="1:10" ht="15" customHeight="1" x14ac:dyDescent="0.25">
      <c r="A88" s="297" t="s">
        <v>254</v>
      </c>
      <c r="B88" s="292"/>
      <c r="C88" s="292"/>
      <c r="D88" s="292"/>
      <c r="E88" s="292"/>
      <c r="F88" s="292"/>
      <c r="G88" s="292"/>
      <c r="H88" s="292"/>
      <c r="I88" s="292"/>
      <c r="J88" s="292"/>
    </row>
    <row r="89" spans="1:10" ht="15" x14ac:dyDescent="0.2">
      <c r="A89" s="271"/>
      <c r="B89" s="205" t="s">
        <v>5</v>
      </c>
      <c r="C89" s="271" t="s">
        <v>6</v>
      </c>
      <c r="D89" s="271" t="s">
        <v>7</v>
      </c>
      <c r="E89" s="298" t="s">
        <v>210</v>
      </c>
      <c r="F89" s="298"/>
      <c r="G89" s="204" t="s">
        <v>8</v>
      </c>
      <c r="H89" s="205" t="s">
        <v>9</v>
      </c>
      <c r="I89" s="205" t="s">
        <v>10</v>
      </c>
      <c r="J89" s="205" t="s">
        <v>12</v>
      </c>
    </row>
    <row r="90" spans="1:10" ht="25.5" x14ac:dyDescent="0.2">
      <c r="A90" s="272" t="s">
        <v>211</v>
      </c>
      <c r="B90" s="212" t="s">
        <v>416</v>
      </c>
      <c r="C90" s="272" t="s">
        <v>23</v>
      </c>
      <c r="D90" s="272" t="s">
        <v>417</v>
      </c>
      <c r="E90" s="299">
        <v>5905</v>
      </c>
      <c r="F90" s="299"/>
      <c r="G90" s="211" t="s">
        <v>372</v>
      </c>
      <c r="H90" s="221">
        <v>1</v>
      </c>
      <c r="I90" s="213">
        <v>4593.6000000000004</v>
      </c>
      <c r="J90" s="213">
        <v>4593.6000000000004</v>
      </c>
    </row>
    <row r="91" spans="1:10" ht="14.25" customHeight="1" x14ac:dyDescent="0.2">
      <c r="A91" s="269" t="s">
        <v>222</v>
      </c>
      <c r="B91" s="228" t="s">
        <v>428</v>
      </c>
      <c r="C91" s="269" t="s">
        <v>23</v>
      </c>
      <c r="D91" s="269" t="s">
        <v>429</v>
      </c>
      <c r="E91" s="301" t="s">
        <v>246</v>
      </c>
      <c r="F91" s="301"/>
      <c r="G91" s="229" t="s">
        <v>430</v>
      </c>
      <c r="H91" s="230">
        <v>30</v>
      </c>
      <c r="I91" s="231">
        <v>153.12</v>
      </c>
      <c r="J91" s="231">
        <v>4593.6000000000004</v>
      </c>
    </row>
    <row r="92" spans="1:10" ht="25.5" x14ac:dyDescent="0.2">
      <c r="A92" s="270"/>
      <c r="B92" s="270"/>
      <c r="C92" s="270"/>
      <c r="D92" s="270"/>
      <c r="E92" s="270" t="s">
        <v>217</v>
      </c>
      <c r="F92" s="226">
        <v>0</v>
      </c>
      <c r="G92" s="270" t="s">
        <v>218</v>
      </c>
      <c r="H92" s="226">
        <v>0</v>
      </c>
      <c r="I92" s="270" t="s">
        <v>219</v>
      </c>
      <c r="J92" s="226">
        <v>0</v>
      </c>
    </row>
    <row r="93" spans="1:10" ht="15" thickBot="1" x14ac:dyDescent="0.25">
      <c r="A93" s="270"/>
      <c r="B93" s="270"/>
      <c r="C93" s="270"/>
      <c r="D93" s="270"/>
      <c r="E93" s="270" t="s">
        <v>220</v>
      </c>
      <c r="F93" s="226">
        <v>1202.1400000000001</v>
      </c>
      <c r="G93" s="270"/>
      <c r="H93" s="302" t="s">
        <v>221</v>
      </c>
      <c r="I93" s="302"/>
      <c r="J93" s="226">
        <v>5795.74</v>
      </c>
    </row>
    <row r="94" spans="1:10" ht="15" thickTop="1" x14ac:dyDescent="0.2">
      <c r="A94" s="227"/>
      <c r="B94" s="227"/>
      <c r="C94" s="227"/>
      <c r="D94" s="227"/>
      <c r="E94" s="227"/>
      <c r="F94" s="227"/>
      <c r="G94" s="227"/>
      <c r="H94" s="227"/>
      <c r="I94" s="227"/>
      <c r="J94" s="227"/>
    </row>
    <row r="95" spans="1:10" ht="15" x14ac:dyDescent="0.2">
      <c r="A95" s="271"/>
      <c r="B95" s="205" t="s">
        <v>5</v>
      </c>
      <c r="C95" s="271" t="s">
        <v>6</v>
      </c>
      <c r="D95" s="271" t="s">
        <v>7</v>
      </c>
      <c r="E95" s="298" t="s">
        <v>210</v>
      </c>
      <c r="F95" s="298"/>
      <c r="G95" s="204" t="s">
        <v>8</v>
      </c>
      <c r="H95" s="205" t="s">
        <v>9</v>
      </c>
      <c r="I95" s="205" t="s">
        <v>10</v>
      </c>
      <c r="J95" s="205" t="s">
        <v>12</v>
      </c>
    </row>
    <row r="96" spans="1:10" x14ac:dyDescent="0.2">
      <c r="A96" s="272" t="s">
        <v>211</v>
      </c>
      <c r="B96" s="212" t="s">
        <v>431</v>
      </c>
      <c r="C96" s="272" t="s">
        <v>223</v>
      </c>
      <c r="D96" s="272" t="s">
        <v>432</v>
      </c>
      <c r="E96" s="299" t="s">
        <v>230</v>
      </c>
      <c r="F96" s="299"/>
      <c r="G96" s="211" t="s">
        <v>231</v>
      </c>
      <c r="H96" s="221">
        <v>1</v>
      </c>
      <c r="I96" s="213">
        <v>23.67</v>
      </c>
      <c r="J96" s="213">
        <v>23.67</v>
      </c>
    </row>
    <row r="97" spans="1:10" ht="25.5" x14ac:dyDescent="0.2">
      <c r="A97" s="273" t="s">
        <v>213</v>
      </c>
      <c r="B97" s="222" t="s">
        <v>433</v>
      </c>
      <c r="C97" s="273" t="s">
        <v>223</v>
      </c>
      <c r="D97" s="273" t="s">
        <v>434</v>
      </c>
      <c r="E97" s="296" t="s">
        <v>230</v>
      </c>
      <c r="F97" s="296"/>
      <c r="G97" s="223" t="s">
        <v>231</v>
      </c>
      <c r="H97" s="224">
        <v>1</v>
      </c>
      <c r="I97" s="225">
        <v>0.61</v>
      </c>
      <c r="J97" s="225">
        <v>0.61</v>
      </c>
    </row>
    <row r="98" spans="1:10" x14ac:dyDescent="0.2">
      <c r="A98" s="269" t="s">
        <v>222</v>
      </c>
      <c r="B98" s="228" t="s">
        <v>435</v>
      </c>
      <c r="C98" s="269" t="s">
        <v>223</v>
      </c>
      <c r="D98" s="269" t="s">
        <v>436</v>
      </c>
      <c r="E98" s="301" t="s">
        <v>245</v>
      </c>
      <c r="F98" s="301"/>
      <c r="G98" s="229" t="s">
        <v>231</v>
      </c>
      <c r="H98" s="230">
        <v>1</v>
      </c>
      <c r="I98" s="231">
        <v>14.39</v>
      </c>
      <c r="J98" s="231">
        <v>14.39</v>
      </c>
    </row>
    <row r="99" spans="1:10" ht="25.5" x14ac:dyDescent="0.2">
      <c r="A99" s="269" t="s">
        <v>222</v>
      </c>
      <c r="B99" s="228" t="s">
        <v>437</v>
      </c>
      <c r="C99" s="269" t="s">
        <v>223</v>
      </c>
      <c r="D99" s="269" t="s">
        <v>438</v>
      </c>
      <c r="E99" s="301" t="s">
        <v>234</v>
      </c>
      <c r="F99" s="301"/>
      <c r="G99" s="229" t="s">
        <v>231</v>
      </c>
      <c r="H99" s="230">
        <v>1</v>
      </c>
      <c r="I99" s="231">
        <v>1.2</v>
      </c>
      <c r="J99" s="231">
        <v>1.2</v>
      </c>
    </row>
    <row r="100" spans="1:10" ht="25.5" x14ac:dyDescent="0.2">
      <c r="A100" s="269" t="s">
        <v>222</v>
      </c>
      <c r="B100" s="228" t="s">
        <v>255</v>
      </c>
      <c r="C100" s="269" t="s">
        <v>223</v>
      </c>
      <c r="D100" s="269" t="s">
        <v>256</v>
      </c>
      <c r="E100" s="301" t="s">
        <v>246</v>
      </c>
      <c r="F100" s="301"/>
      <c r="G100" s="229" t="s">
        <v>231</v>
      </c>
      <c r="H100" s="230">
        <v>1</v>
      </c>
      <c r="I100" s="231">
        <v>4.6399999999999997</v>
      </c>
      <c r="J100" s="231">
        <v>4.6399999999999997</v>
      </c>
    </row>
    <row r="101" spans="1:10" ht="15" customHeight="1" x14ac:dyDescent="0.2">
      <c r="A101" s="269" t="s">
        <v>222</v>
      </c>
      <c r="B101" s="228" t="s">
        <v>261</v>
      </c>
      <c r="C101" s="269" t="s">
        <v>223</v>
      </c>
      <c r="D101" s="269" t="s">
        <v>262</v>
      </c>
      <c r="E101" s="301" t="s">
        <v>246</v>
      </c>
      <c r="F101" s="301"/>
      <c r="G101" s="229" t="s">
        <v>231</v>
      </c>
      <c r="H101" s="230">
        <v>1</v>
      </c>
      <c r="I101" s="231">
        <v>0.01</v>
      </c>
      <c r="J101" s="231">
        <v>0.01</v>
      </c>
    </row>
    <row r="102" spans="1:10" ht="25.5" x14ac:dyDescent="0.2">
      <c r="A102" s="269" t="s">
        <v>222</v>
      </c>
      <c r="B102" s="228" t="s">
        <v>439</v>
      </c>
      <c r="C102" s="269" t="s">
        <v>223</v>
      </c>
      <c r="D102" s="269" t="s">
        <v>440</v>
      </c>
      <c r="E102" s="301" t="s">
        <v>234</v>
      </c>
      <c r="F102" s="301"/>
      <c r="G102" s="229" t="s">
        <v>231</v>
      </c>
      <c r="H102" s="230">
        <v>1</v>
      </c>
      <c r="I102" s="231">
        <v>0.85</v>
      </c>
      <c r="J102" s="231">
        <v>0.85</v>
      </c>
    </row>
    <row r="103" spans="1:10" ht="25.5" x14ac:dyDescent="0.2">
      <c r="A103" s="269" t="s">
        <v>222</v>
      </c>
      <c r="B103" s="228" t="s">
        <v>259</v>
      </c>
      <c r="C103" s="269" t="s">
        <v>223</v>
      </c>
      <c r="D103" s="269" t="s">
        <v>260</v>
      </c>
      <c r="E103" s="301" t="s">
        <v>246</v>
      </c>
      <c r="F103" s="301"/>
      <c r="G103" s="229" t="s">
        <v>231</v>
      </c>
      <c r="H103" s="230">
        <v>1</v>
      </c>
      <c r="I103" s="231">
        <v>1.34</v>
      </c>
      <c r="J103" s="231">
        <v>1.34</v>
      </c>
    </row>
    <row r="104" spans="1:10" ht="25.5" x14ac:dyDescent="0.2">
      <c r="A104" s="269" t="s">
        <v>222</v>
      </c>
      <c r="B104" s="228" t="s">
        <v>257</v>
      </c>
      <c r="C104" s="269" t="s">
        <v>223</v>
      </c>
      <c r="D104" s="269" t="s">
        <v>258</v>
      </c>
      <c r="E104" s="301" t="s">
        <v>246</v>
      </c>
      <c r="F104" s="301"/>
      <c r="G104" s="229" t="s">
        <v>231</v>
      </c>
      <c r="H104" s="230">
        <v>1</v>
      </c>
      <c r="I104" s="231">
        <v>0.63</v>
      </c>
      <c r="J104" s="231">
        <v>0.63</v>
      </c>
    </row>
    <row r="105" spans="1:10" ht="25.5" x14ac:dyDescent="0.2">
      <c r="A105" s="270"/>
      <c r="B105" s="270"/>
      <c r="C105" s="270"/>
      <c r="D105" s="270"/>
      <c r="E105" s="270" t="s">
        <v>217</v>
      </c>
      <c r="F105" s="226">
        <v>15</v>
      </c>
      <c r="G105" s="270" t="s">
        <v>218</v>
      </c>
      <c r="H105" s="226">
        <v>0</v>
      </c>
      <c r="I105" s="270" t="s">
        <v>219</v>
      </c>
      <c r="J105" s="226">
        <v>15</v>
      </c>
    </row>
    <row r="106" spans="1:10" ht="15" thickBot="1" x14ac:dyDescent="0.25">
      <c r="A106" s="270"/>
      <c r="B106" s="270"/>
      <c r="C106" s="270"/>
      <c r="D106" s="270"/>
      <c r="E106" s="270" t="s">
        <v>220</v>
      </c>
      <c r="F106" s="226">
        <v>6.19</v>
      </c>
      <c r="G106" s="270"/>
      <c r="H106" s="302" t="s">
        <v>221</v>
      </c>
      <c r="I106" s="302"/>
      <c r="J106" s="226">
        <v>29.86</v>
      </c>
    </row>
    <row r="107" spans="1:10" ht="15" thickTop="1" x14ac:dyDescent="0.2">
      <c r="A107" s="227"/>
      <c r="B107" s="227"/>
      <c r="C107" s="227"/>
      <c r="D107" s="227"/>
      <c r="E107" s="227"/>
      <c r="F107" s="227"/>
      <c r="G107" s="227"/>
      <c r="H107" s="227"/>
      <c r="I107" s="227"/>
      <c r="J107" s="227"/>
    </row>
    <row r="108" spans="1:10" ht="15" x14ac:dyDescent="0.2">
      <c r="A108" s="271"/>
      <c r="B108" s="205" t="s">
        <v>5</v>
      </c>
      <c r="C108" s="271" t="s">
        <v>6</v>
      </c>
      <c r="D108" s="271" t="s">
        <v>7</v>
      </c>
      <c r="E108" s="298" t="s">
        <v>210</v>
      </c>
      <c r="F108" s="298"/>
      <c r="G108" s="204" t="s">
        <v>8</v>
      </c>
      <c r="H108" s="205" t="s">
        <v>9</v>
      </c>
      <c r="I108" s="205" t="s">
        <v>10</v>
      </c>
      <c r="J108" s="205" t="s">
        <v>12</v>
      </c>
    </row>
    <row r="109" spans="1:10" ht="25.5" x14ac:dyDescent="0.2">
      <c r="A109" s="272" t="s">
        <v>211</v>
      </c>
      <c r="B109" s="212" t="s">
        <v>441</v>
      </c>
      <c r="C109" s="272" t="s">
        <v>223</v>
      </c>
      <c r="D109" s="272" t="s">
        <v>442</v>
      </c>
      <c r="E109" s="299" t="s">
        <v>230</v>
      </c>
      <c r="F109" s="299"/>
      <c r="G109" s="211" t="s">
        <v>231</v>
      </c>
      <c r="H109" s="221">
        <v>1</v>
      </c>
      <c r="I109" s="213">
        <v>22.67</v>
      </c>
      <c r="J109" s="213">
        <v>22.67</v>
      </c>
    </row>
    <row r="110" spans="1:10" ht="25.5" x14ac:dyDescent="0.2">
      <c r="A110" s="273" t="s">
        <v>213</v>
      </c>
      <c r="B110" s="222" t="s">
        <v>443</v>
      </c>
      <c r="C110" s="273" t="s">
        <v>223</v>
      </c>
      <c r="D110" s="273" t="s">
        <v>444</v>
      </c>
      <c r="E110" s="296" t="s">
        <v>230</v>
      </c>
      <c r="F110" s="296"/>
      <c r="G110" s="223" t="s">
        <v>231</v>
      </c>
      <c r="H110" s="224">
        <v>1</v>
      </c>
      <c r="I110" s="225">
        <v>0.28999999999999998</v>
      </c>
      <c r="J110" s="225">
        <v>0.28999999999999998</v>
      </c>
    </row>
    <row r="111" spans="1:10" ht="25.5" x14ac:dyDescent="0.2">
      <c r="A111" s="269" t="s">
        <v>222</v>
      </c>
      <c r="B111" s="228" t="s">
        <v>259</v>
      </c>
      <c r="C111" s="269" t="s">
        <v>223</v>
      </c>
      <c r="D111" s="269" t="s">
        <v>260</v>
      </c>
      <c r="E111" s="301" t="s">
        <v>246</v>
      </c>
      <c r="F111" s="301"/>
      <c r="G111" s="229" t="s">
        <v>231</v>
      </c>
      <c r="H111" s="230">
        <v>1</v>
      </c>
      <c r="I111" s="231">
        <v>1.34</v>
      </c>
      <c r="J111" s="231">
        <v>1.34</v>
      </c>
    </row>
    <row r="112" spans="1:10" ht="25.5" x14ac:dyDescent="0.2">
      <c r="A112" s="269" t="s">
        <v>222</v>
      </c>
      <c r="B112" s="228" t="s">
        <v>445</v>
      </c>
      <c r="C112" s="269" t="s">
        <v>223</v>
      </c>
      <c r="D112" s="269" t="s">
        <v>446</v>
      </c>
      <c r="E112" s="301" t="s">
        <v>234</v>
      </c>
      <c r="F112" s="301"/>
      <c r="G112" s="229" t="s">
        <v>231</v>
      </c>
      <c r="H112" s="230">
        <v>1</v>
      </c>
      <c r="I112" s="231">
        <v>0.31</v>
      </c>
      <c r="J112" s="231">
        <v>0.31</v>
      </c>
    </row>
    <row r="113" spans="1:10" ht="25.5" x14ac:dyDescent="0.2">
      <c r="A113" s="269" t="s">
        <v>222</v>
      </c>
      <c r="B113" s="228" t="s">
        <v>255</v>
      </c>
      <c r="C113" s="269" t="s">
        <v>223</v>
      </c>
      <c r="D113" s="269" t="s">
        <v>256</v>
      </c>
      <c r="E113" s="301" t="s">
        <v>246</v>
      </c>
      <c r="F113" s="301"/>
      <c r="G113" s="229" t="s">
        <v>231</v>
      </c>
      <c r="H113" s="230">
        <v>1</v>
      </c>
      <c r="I113" s="231">
        <v>4.6399999999999997</v>
      </c>
      <c r="J113" s="231">
        <v>4.6399999999999997</v>
      </c>
    </row>
    <row r="114" spans="1:10" ht="15" customHeight="1" x14ac:dyDescent="0.2">
      <c r="A114" s="269" t="s">
        <v>222</v>
      </c>
      <c r="B114" s="228" t="s">
        <v>447</v>
      </c>
      <c r="C114" s="269" t="s">
        <v>223</v>
      </c>
      <c r="D114" s="269" t="s">
        <v>448</v>
      </c>
      <c r="E114" s="301" t="s">
        <v>245</v>
      </c>
      <c r="F114" s="301"/>
      <c r="G114" s="229" t="s">
        <v>231</v>
      </c>
      <c r="H114" s="230">
        <v>1</v>
      </c>
      <c r="I114" s="231">
        <v>14.39</v>
      </c>
      <c r="J114" s="231">
        <v>14.39</v>
      </c>
    </row>
    <row r="115" spans="1:10" ht="25.5" x14ac:dyDescent="0.2">
      <c r="A115" s="269" t="s">
        <v>222</v>
      </c>
      <c r="B115" s="228" t="s">
        <v>449</v>
      </c>
      <c r="C115" s="269" t="s">
        <v>223</v>
      </c>
      <c r="D115" s="269" t="s">
        <v>450</v>
      </c>
      <c r="E115" s="301" t="s">
        <v>234</v>
      </c>
      <c r="F115" s="301"/>
      <c r="G115" s="229" t="s">
        <v>231</v>
      </c>
      <c r="H115" s="230">
        <v>1</v>
      </c>
      <c r="I115" s="231">
        <v>1.06</v>
      </c>
      <c r="J115" s="231">
        <v>1.06</v>
      </c>
    </row>
    <row r="116" spans="1:10" ht="25.5" x14ac:dyDescent="0.2">
      <c r="A116" s="269" t="s">
        <v>222</v>
      </c>
      <c r="B116" s="228" t="s">
        <v>261</v>
      </c>
      <c r="C116" s="269" t="s">
        <v>223</v>
      </c>
      <c r="D116" s="269" t="s">
        <v>262</v>
      </c>
      <c r="E116" s="301" t="s">
        <v>246</v>
      </c>
      <c r="F116" s="301"/>
      <c r="G116" s="229" t="s">
        <v>231</v>
      </c>
      <c r="H116" s="230">
        <v>1</v>
      </c>
      <c r="I116" s="231">
        <v>0.01</v>
      </c>
      <c r="J116" s="231">
        <v>0.01</v>
      </c>
    </row>
    <row r="117" spans="1:10" ht="14.25" customHeight="1" x14ac:dyDescent="0.2">
      <c r="A117" s="269" t="s">
        <v>222</v>
      </c>
      <c r="B117" s="228" t="s">
        <v>257</v>
      </c>
      <c r="C117" s="269" t="s">
        <v>223</v>
      </c>
      <c r="D117" s="269" t="s">
        <v>258</v>
      </c>
      <c r="E117" s="301" t="s">
        <v>246</v>
      </c>
      <c r="F117" s="301"/>
      <c r="G117" s="229" t="s">
        <v>231</v>
      </c>
      <c r="H117" s="230">
        <v>1</v>
      </c>
      <c r="I117" s="231">
        <v>0.63</v>
      </c>
      <c r="J117" s="231">
        <v>0.63</v>
      </c>
    </row>
    <row r="118" spans="1:10" ht="25.5" x14ac:dyDescent="0.2">
      <c r="A118" s="270"/>
      <c r="B118" s="270"/>
      <c r="C118" s="270"/>
      <c r="D118" s="270"/>
      <c r="E118" s="270" t="s">
        <v>217</v>
      </c>
      <c r="F118" s="226">
        <v>14.68</v>
      </c>
      <c r="G118" s="270" t="s">
        <v>218</v>
      </c>
      <c r="H118" s="226">
        <v>0</v>
      </c>
      <c r="I118" s="270" t="s">
        <v>219</v>
      </c>
      <c r="J118" s="226">
        <v>14.68</v>
      </c>
    </row>
    <row r="119" spans="1:10" ht="15" thickBot="1" x14ac:dyDescent="0.25">
      <c r="A119" s="270"/>
      <c r="B119" s="270"/>
      <c r="C119" s="270"/>
      <c r="D119" s="270"/>
      <c r="E119" s="270" t="s">
        <v>220</v>
      </c>
      <c r="F119" s="226">
        <v>5.93</v>
      </c>
      <c r="G119" s="270"/>
      <c r="H119" s="302" t="s">
        <v>221</v>
      </c>
      <c r="I119" s="302"/>
      <c r="J119" s="226">
        <v>28.6</v>
      </c>
    </row>
    <row r="120" spans="1:10" ht="15" thickTop="1" x14ac:dyDescent="0.2">
      <c r="A120" s="227"/>
      <c r="B120" s="227"/>
      <c r="C120" s="227"/>
      <c r="D120" s="227"/>
      <c r="E120" s="227"/>
      <c r="F120" s="227"/>
      <c r="G120" s="227"/>
      <c r="H120" s="227"/>
      <c r="I120" s="227"/>
      <c r="J120" s="227"/>
    </row>
    <row r="121" spans="1:10" ht="15" x14ac:dyDescent="0.2">
      <c r="A121" s="271"/>
      <c r="B121" s="205" t="s">
        <v>5</v>
      </c>
      <c r="C121" s="271" t="s">
        <v>6</v>
      </c>
      <c r="D121" s="271" t="s">
        <v>7</v>
      </c>
      <c r="E121" s="298" t="s">
        <v>210</v>
      </c>
      <c r="F121" s="298"/>
      <c r="G121" s="204" t="s">
        <v>8</v>
      </c>
      <c r="H121" s="205" t="s">
        <v>9</v>
      </c>
      <c r="I121" s="205" t="s">
        <v>10</v>
      </c>
      <c r="J121" s="205" t="s">
        <v>12</v>
      </c>
    </row>
    <row r="122" spans="1:10" x14ac:dyDescent="0.2">
      <c r="A122" s="272" t="s">
        <v>211</v>
      </c>
      <c r="B122" s="212" t="s">
        <v>414</v>
      </c>
      <c r="C122" s="272" t="s">
        <v>223</v>
      </c>
      <c r="D122" s="272" t="s">
        <v>243</v>
      </c>
      <c r="E122" s="299" t="s">
        <v>230</v>
      </c>
      <c r="F122" s="299"/>
      <c r="G122" s="211" t="s">
        <v>372</v>
      </c>
      <c r="H122" s="221">
        <v>1</v>
      </c>
      <c r="I122" s="213">
        <v>2049.6</v>
      </c>
      <c r="J122" s="213">
        <v>2049.6</v>
      </c>
    </row>
    <row r="123" spans="1:10" ht="25.5" x14ac:dyDescent="0.2">
      <c r="A123" s="273" t="s">
        <v>213</v>
      </c>
      <c r="B123" s="222" t="s">
        <v>451</v>
      </c>
      <c r="C123" s="273" t="s">
        <v>223</v>
      </c>
      <c r="D123" s="273" t="s">
        <v>452</v>
      </c>
      <c r="E123" s="296" t="s">
        <v>230</v>
      </c>
      <c r="F123" s="296"/>
      <c r="G123" s="223" t="s">
        <v>372</v>
      </c>
      <c r="H123" s="224">
        <v>1</v>
      </c>
      <c r="I123" s="225">
        <v>11.74</v>
      </c>
      <c r="J123" s="225">
        <v>11.74</v>
      </c>
    </row>
    <row r="124" spans="1:10" ht="25.5" x14ac:dyDescent="0.2">
      <c r="A124" s="269" t="s">
        <v>222</v>
      </c>
      <c r="B124" s="228" t="s">
        <v>453</v>
      </c>
      <c r="C124" s="269" t="s">
        <v>223</v>
      </c>
      <c r="D124" s="269" t="s">
        <v>454</v>
      </c>
      <c r="E124" s="301" t="s">
        <v>246</v>
      </c>
      <c r="F124" s="301"/>
      <c r="G124" s="229" t="s">
        <v>372</v>
      </c>
      <c r="H124" s="230">
        <v>1</v>
      </c>
      <c r="I124" s="231">
        <v>252.08</v>
      </c>
      <c r="J124" s="231">
        <v>252.08</v>
      </c>
    </row>
    <row r="125" spans="1:10" ht="15" customHeight="1" x14ac:dyDescent="0.2">
      <c r="A125" s="269" t="s">
        <v>222</v>
      </c>
      <c r="B125" s="228" t="s">
        <v>455</v>
      </c>
      <c r="C125" s="269" t="s">
        <v>223</v>
      </c>
      <c r="D125" s="269" t="s">
        <v>456</v>
      </c>
      <c r="E125" s="301" t="s">
        <v>245</v>
      </c>
      <c r="F125" s="301"/>
      <c r="G125" s="229" t="s">
        <v>372</v>
      </c>
      <c r="H125" s="230">
        <v>1</v>
      </c>
      <c r="I125" s="231">
        <v>1640.06</v>
      </c>
      <c r="J125" s="231">
        <v>1640.06</v>
      </c>
    </row>
    <row r="126" spans="1:10" ht="25.5" x14ac:dyDescent="0.2">
      <c r="A126" s="269" t="s">
        <v>222</v>
      </c>
      <c r="B126" s="228" t="s">
        <v>457</v>
      </c>
      <c r="C126" s="269" t="s">
        <v>223</v>
      </c>
      <c r="D126" s="269" t="s">
        <v>458</v>
      </c>
      <c r="E126" s="301" t="s">
        <v>246</v>
      </c>
      <c r="F126" s="301"/>
      <c r="G126" s="229" t="s">
        <v>372</v>
      </c>
      <c r="H126" s="230">
        <v>1</v>
      </c>
      <c r="I126" s="231">
        <v>132.94</v>
      </c>
      <c r="J126" s="231">
        <v>132.94</v>
      </c>
    </row>
    <row r="127" spans="1:10" ht="25.5" x14ac:dyDescent="0.2">
      <c r="A127" s="269" t="s">
        <v>222</v>
      </c>
      <c r="B127" s="228" t="s">
        <v>459</v>
      </c>
      <c r="C127" s="269" t="s">
        <v>223</v>
      </c>
      <c r="D127" s="269" t="s">
        <v>460</v>
      </c>
      <c r="E127" s="301" t="s">
        <v>246</v>
      </c>
      <c r="F127" s="301"/>
      <c r="G127" s="229" t="s">
        <v>372</v>
      </c>
      <c r="H127" s="230">
        <v>1</v>
      </c>
      <c r="I127" s="231">
        <v>12.77</v>
      </c>
      <c r="J127" s="231">
        <v>12.77</v>
      </c>
    </row>
    <row r="128" spans="1:10" ht="25.5" x14ac:dyDescent="0.2">
      <c r="A128" s="269" t="s">
        <v>222</v>
      </c>
      <c r="B128" s="228" t="s">
        <v>461</v>
      </c>
      <c r="C128" s="269" t="s">
        <v>223</v>
      </c>
      <c r="D128" s="269" t="s">
        <v>462</v>
      </c>
      <c r="E128" s="301" t="s">
        <v>246</v>
      </c>
      <c r="F128" s="301"/>
      <c r="G128" s="229" t="s">
        <v>372</v>
      </c>
      <c r="H128" s="230">
        <v>1</v>
      </c>
      <c r="I128" s="231">
        <v>0.01</v>
      </c>
      <c r="J128" s="231">
        <v>0.01</v>
      </c>
    </row>
    <row r="129" spans="1:10" ht="14.25" customHeight="1" x14ac:dyDescent="0.2">
      <c r="A129" s="270"/>
      <c r="B129" s="270"/>
      <c r="C129" s="270"/>
      <c r="D129" s="270"/>
      <c r="E129" s="270" t="s">
        <v>217</v>
      </c>
      <c r="F129" s="226">
        <v>1651.8</v>
      </c>
      <c r="G129" s="270" t="s">
        <v>218</v>
      </c>
      <c r="H129" s="226">
        <v>0</v>
      </c>
      <c r="I129" s="270" t="s">
        <v>219</v>
      </c>
      <c r="J129" s="226">
        <v>1651.8</v>
      </c>
    </row>
    <row r="130" spans="1:10" ht="14.25" customHeight="1" thickBot="1" x14ac:dyDescent="0.25">
      <c r="A130" s="270"/>
      <c r="B130" s="270"/>
      <c r="C130" s="270"/>
      <c r="D130" s="270"/>
      <c r="E130" s="270" t="s">
        <v>220</v>
      </c>
      <c r="F130" s="226">
        <v>536.38</v>
      </c>
      <c r="G130" s="270"/>
      <c r="H130" s="302" t="s">
        <v>221</v>
      </c>
      <c r="I130" s="302"/>
      <c r="J130" s="226">
        <v>2585.98</v>
      </c>
    </row>
    <row r="131" spans="1:10" ht="14.25" customHeight="1" thickTop="1" x14ac:dyDescent="0.2">
      <c r="A131" s="227"/>
      <c r="B131" s="227"/>
      <c r="C131" s="227"/>
      <c r="D131" s="227"/>
      <c r="E131" s="227"/>
      <c r="F131" s="227"/>
      <c r="G131" s="227"/>
      <c r="H131" s="227"/>
      <c r="I131" s="227"/>
      <c r="J131" s="227"/>
    </row>
    <row r="132" spans="1:10" ht="15" customHeight="1" x14ac:dyDescent="0.2">
      <c r="A132" s="271"/>
      <c r="B132" s="205" t="s">
        <v>5</v>
      </c>
      <c r="C132" s="271" t="s">
        <v>6</v>
      </c>
      <c r="D132" s="271" t="s">
        <v>7</v>
      </c>
      <c r="E132" s="298" t="s">
        <v>210</v>
      </c>
      <c r="F132" s="298"/>
      <c r="G132" s="204" t="s">
        <v>8</v>
      </c>
      <c r="H132" s="205" t="s">
        <v>9</v>
      </c>
      <c r="I132" s="205" t="s">
        <v>10</v>
      </c>
      <c r="J132" s="205" t="s">
        <v>12</v>
      </c>
    </row>
    <row r="133" spans="1:10" ht="38.25" x14ac:dyDescent="0.2">
      <c r="A133" s="272" t="s">
        <v>211</v>
      </c>
      <c r="B133" s="212" t="s">
        <v>463</v>
      </c>
      <c r="C133" s="272" t="s">
        <v>364</v>
      </c>
      <c r="D133" s="272" t="s">
        <v>464</v>
      </c>
      <c r="E133" s="299" t="s">
        <v>394</v>
      </c>
      <c r="F133" s="299"/>
      <c r="G133" s="211" t="s">
        <v>216</v>
      </c>
      <c r="H133" s="221">
        <v>1</v>
      </c>
      <c r="I133" s="213">
        <v>550.51</v>
      </c>
      <c r="J133" s="213">
        <v>550.51</v>
      </c>
    </row>
    <row r="134" spans="1:10" x14ac:dyDescent="0.2">
      <c r="A134" s="294"/>
      <c r="B134" s="294"/>
      <c r="C134" s="294"/>
      <c r="D134" s="294"/>
      <c r="E134" s="294"/>
      <c r="F134" s="294" t="s">
        <v>395</v>
      </c>
      <c r="G134" s="294"/>
      <c r="H134" s="294"/>
      <c r="I134" s="294"/>
      <c r="J134" s="267">
        <v>0</v>
      </c>
    </row>
    <row r="135" spans="1:10" ht="15" customHeight="1" x14ac:dyDescent="0.2">
      <c r="A135" s="294"/>
      <c r="B135" s="294"/>
      <c r="C135" s="294"/>
      <c r="D135" s="294"/>
      <c r="E135" s="294"/>
      <c r="F135" s="294" t="s">
        <v>396</v>
      </c>
      <c r="G135" s="294"/>
      <c r="H135" s="294"/>
      <c r="I135" s="294"/>
      <c r="J135" s="278">
        <v>1</v>
      </c>
    </row>
    <row r="136" spans="1:10" x14ac:dyDescent="0.2">
      <c r="A136" s="294"/>
      <c r="B136" s="294"/>
      <c r="C136" s="294"/>
      <c r="D136" s="294"/>
      <c r="E136" s="294"/>
      <c r="F136" s="294" t="s">
        <v>397</v>
      </c>
      <c r="G136" s="294"/>
      <c r="H136" s="294"/>
      <c r="I136" s="294"/>
      <c r="J136" s="267">
        <v>0</v>
      </c>
    </row>
    <row r="137" spans="1:10" ht="15" x14ac:dyDescent="0.2">
      <c r="A137" s="271" t="s">
        <v>465</v>
      </c>
      <c r="B137" s="205" t="s">
        <v>6</v>
      </c>
      <c r="C137" s="271" t="s">
        <v>5</v>
      </c>
      <c r="D137" s="271" t="s">
        <v>466</v>
      </c>
      <c r="E137" s="205" t="s">
        <v>399</v>
      </c>
      <c r="F137" s="205" t="s">
        <v>400</v>
      </c>
      <c r="G137" s="304" t="s">
        <v>401</v>
      </c>
      <c r="H137" s="304"/>
      <c r="I137" s="304"/>
      <c r="J137" s="205" t="s">
        <v>402</v>
      </c>
    </row>
    <row r="138" spans="1:10" ht="25.5" x14ac:dyDescent="0.2">
      <c r="A138" s="269" t="s">
        <v>222</v>
      </c>
      <c r="B138" s="228" t="s">
        <v>223</v>
      </c>
      <c r="C138" s="269">
        <v>34637</v>
      </c>
      <c r="D138" s="269" t="s">
        <v>467</v>
      </c>
      <c r="E138" s="230">
        <v>1</v>
      </c>
      <c r="F138" s="229" t="s">
        <v>24</v>
      </c>
      <c r="G138" s="305" t="s">
        <v>468</v>
      </c>
      <c r="H138" s="305"/>
      <c r="I138" s="301"/>
      <c r="J138" s="280" t="s">
        <v>468</v>
      </c>
    </row>
    <row r="139" spans="1:10" x14ac:dyDescent="0.2">
      <c r="A139" s="294"/>
      <c r="B139" s="294"/>
      <c r="C139" s="294"/>
      <c r="D139" s="294"/>
      <c r="E139" s="294"/>
      <c r="F139" s="294" t="s">
        <v>469</v>
      </c>
      <c r="G139" s="294"/>
      <c r="H139" s="294"/>
      <c r="I139" s="294"/>
      <c r="J139" s="267">
        <v>279.08999999999997</v>
      </c>
    </row>
    <row r="140" spans="1:10" ht="15" x14ac:dyDescent="0.2">
      <c r="A140" s="271" t="s">
        <v>398</v>
      </c>
      <c r="B140" s="205" t="s">
        <v>6</v>
      </c>
      <c r="C140" s="271" t="s">
        <v>5</v>
      </c>
      <c r="D140" s="271" t="s">
        <v>238</v>
      </c>
      <c r="E140" s="205" t="s">
        <v>399</v>
      </c>
      <c r="F140" s="205" t="s">
        <v>400</v>
      </c>
      <c r="G140" s="304" t="s">
        <v>401</v>
      </c>
      <c r="H140" s="304"/>
      <c r="I140" s="304"/>
      <c r="J140" s="205" t="s">
        <v>402</v>
      </c>
    </row>
    <row r="141" spans="1:10" ht="25.5" x14ac:dyDescent="0.2">
      <c r="A141" s="273" t="s">
        <v>211</v>
      </c>
      <c r="B141" s="222" t="s">
        <v>223</v>
      </c>
      <c r="C141" s="273">
        <v>88248</v>
      </c>
      <c r="D141" s="273" t="s">
        <v>442</v>
      </c>
      <c r="E141" s="224">
        <v>2.0952381</v>
      </c>
      <c r="F141" s="223" t="s">
        <v>231</v>
      </c>
      <c r="G141" s="303" t="s">
        <v>470</v>
      </c>
      <c r="H141" s="303"/>
      <c r="I141" s="296"/>
      <c r="J141" s="279" t="s">
        <v>471</v>
      </c>
    </row>
    <row r="142" spans="1:10" ht="25.5" x14ac:dyDescent="0.2">
      <c r="A142" s="273" t="s">
        <v>211</v>
      </c>
      <c r="B142" s="222" t="s">
        <v>223</v>
      </c>
      <c r="C142" s="273">
        <v>88267</v>
      </c>
      <c r="D142" s="273" t="s">
        <v>472</v>
      </c>
      <c r="E142" s="224">
        <v>2.0952381</v>
      </c>
      <c r="F142" s="223" t="s">
        <v>231</v>
      </c>
      <c r="G142" s="303" t="s">
        <v>473</v>
      </c>
      <c r="H142" s="303"/>
      <c r="I142" s="296"/>
      <c r="J142" s="279" t="s">
        <v>474</v>
      </c>
    </row>
    <row r="143" spans="1:10" ht="25.5" x14ac:dyDescent="0.2">
      <c r="A143" s="269" t="s">
        <v>222</v>
      </c>
      <c r="B143" s="228" t="s">
        <v>223</v>
      </c>
      <c r="C143" s="269">
        <v>11829</v>
      </c>
      <c r="D143" s="269" t="s">
        <v>475</v>
      </c>
      <c r="E143" s="230">
        <v>1</v>
      </c>
      <c r="F143" s="229" t="s">
        <v>24</v>
      </c>
      <c r="G143" s="305" t="s">
        <v>476</v>
      </c>
      <c r="H143" s="305"/>
      <c r="I143" s="301"/>
      <c r="J143" s="280" t="s">
        <v>476</v>
      </c>
    </row>
    <row r="144" spans="1:10" ht="15" customHeight="1" x14ac:dyDescent="0.2">
      <c r="A144" s="269" t="s">
        <v>222</v>
      </c>
      <c r="B144" s="228" t="s">
        <v>223</v>
      </c>
      <c r="C144" s="269">
        <v>9874</v>
      </c>
      <c r="D144" s="269" t="s">
        <v>477</v>
      </c>
      <c r="E144" s="230">
        <v>2.23</v>
      </c>
      <c r="F144" s="229" t="s">
        <v>26</v>
      </c>
      <c r="G144" s="305" t="s">
        <v>478</v>
      </c>
      <c r="H144" s="305"/>
      <c r="I144" s="301"/>
      <c r="J144" s="280" t="s">
        <v>479</v>
      </c>
    </row>
    <row r="145" spans="1:10" ht="25.5" x14ac:dyDescent="0.2">
      <c r="A145" s="269" t="s">
        <v>222</v>
      </c>
      <c r="B145" s="228" t="s">
        <v>223</v>
      </c>
      <c r="C145" s="269">
        <v>11676</v>
      </c>
      <c r="D145" s="269" t="s">
        <v>480</v>
      </c>
      <c r="E145" s="230">
        <v>1</v>
      </c>
      <c r="F145" s="229" t="s">
        <v>24</v>
      </c>
      <c r="G145" s="305" t="s">
        <v>481</v>
      </c>
      <c r="H145" s="305"/>
      <c r="I145" s="301"/>
      <c r="J145" s="280" t="s">
        <v>481</v>
      </c>
    </row>
    <row r="146" spans="1:10" ht="25.5" x14ac:dyDescent="0.2">
      <c r="A146" s="269" t="s">
        <v>222</v>
      </c>
      <c r="B146" s="228" t="s">
        <v>223</v>
      </c>
      <c r="C146" s="269">
        <v>98</v>
      </c>
      <c r="D146" s="269" t="s">
        <v>482</v>
      </c>
      <c r="E146" s="230">
        <v>2</v>
      </c>
      <c r="F146" s="229" t="s">
        <v>24</v>
      </c>
      <c r="G146" s="305" t="s">
        <v>483</v>
      </c>
      <c r="H146" s="305"/>
      <c r="I146" s="301"/>
      <c r="J146" s="280" t="s">
        <v>484</v>
      </c>
    </row>
    <row r="147" spans="1:10" x14ac:dyDescent="0.2">
      <c r="A147" s="294"/>
      <c r="B147" s="294"/>
      <c r="C147" s="294"/>
      <c r="D147" s="294"/>
      <c r="E147" s="294"/>
      <c r="F147" s="294" t="s">
        <v>409</v>
      </c>
      <c r="G147" s="294"/>
      <c r="H147" s="294"/>
      <c r="I147" s="294"/>
      <c r="J147" s="267">
        <v>271.42</v>
      </c>
    </row>
    <row r="148" spans="1:10" ht="25.5" x14ac:dyDescent="0.2">
      <c r="A148" s="270"/>
      <c r="B148" s="270"/>
      <c r="C148" s="270"/>
      <c r="D148" s="270"/>
      <c r="E148" s="270" t="s">
        <v>217</v>
      </c>
      <c r="F148" s="226">
        <v>71.53</v>
      </c>
      <c r="G148" s="270" t="s">
        <v>218</v>
      </c>
      <c r="H148" s="226">
        <v>0</v>
      </c>
      <c r="I148" s="270" t="s">
        <v>219</v>
      </c>
      <c r="J148" s="226">
        <v>71.531428734000002</v>
      </c>
    </row>
    <row r="149" spans="1:10" ht="15" thickBot="1" x14ac:dyDescent="0.25">
      <c r="A149" s="270"/>
      <c r="B149" s="270"/>
      <c r="C149" s="270"/>
      <c r="D149" s="270"/>
      <c r="E149" s="270" t="s">
        <v>220</v>
      </c>
      <c r="F149" s="226">
        <v>144.06</v>
      </c>
      <c r="G149" s="270"/>
      <c r="H149" s="302" t="s">
        <v>221</v>
      </c>
      <c r="I149" s="302"/>
      <c r="J149" s="226">
        <v>694.57</v>
      </c>
    </row>
    <row r="150" spans="1:10" ht="15" customHeight="1" thickTop="1" x14ac:dyDescent="0.2">
      <c r="A150" s="227"/>
      <c r="B150" s="227"/>
      <c r="C150" s="227"/>
      <c r="D150" s="227"/>
      <c r="E150" s="227"/>
      <c r="F150" s="227"/>
      <c r="G150" s="227"/>
      <c r="H150" s="227"/>
      <c r="I150" s="227"/>
      <c r="J150" s="227"/>
    </row>
    <row r="151" spans="1:10" ht="15" x14ac:dyDescent="0.2">
      <c r="A151" s="271"/>
      <c r="B151" s="205" t="s">
        <v>5</v>
      </c>
      <c r="C151" s="271" t="s">
        <v>6</v>
      </c>
      <c r="D151" s="271" t="s">
        <v>7</v>
      </c>
      <c r="E151" s="298" t="s">
        <v>210</v>
      </c>
      <c r="F151" s="298"/>
      <c r="G151" s="204" t="s">
        <v>8</v>
      </c>
      <c r="H151" s="205" t="s">
        <v>9</v>
      </c>
      <c r="I151" s="205" t="s">
        <v>10</v>
      </c>
      <c r="J151" s="205" t="s">
        <v>12</v>
      </c>
    </row>
    <row r="152" spans="1:10" ht="63.75" x14ac:dyDescent="0.2">
      <c r="A152" s="272" t="s">
        <v>211</v>
      </c>
      <c r="B152" s="212" t="s">
        <v>267</v>
      </c>
      <c r="C152" s="272" t="s">
        <v>223</v>
      </c>
      <c r="D152" s="272" t="s">
        <v>268</v>
      </c>
      <c r="E152" s="299" t="s">
        <v>224</v>
      </c>
      <c r="F152" s="299"/>
      <c r="G152" s="211" t="s">
        <v>231</v>
      </c>
      <c r="H152" s="221">
        <v>1</v>
      </c>
      <c r="I152" s="213">
        <v>170.33</v>
      </c>
      <c r="J152" s="213">
        <v>170.33</v>
      </c>
    </row>
    <row r="153" spans="1:10" x14ac:dyDescent="0.2">
      <c r="A153" s="269" t="s">
        <v>222</v>
      </c>
      <c r="B153" s="228" t="s">
        <v>269</v>
      </c>
      <c r="C153" s="269" t="s">
        <v>223</v>
      </c>
      <c r="D153" s="269" t="s">
        <v>270</v>
      </c>
      <c r="E153" s="301" t="s">
        <v>246</v>
      </c>
      <c r="F153" s="301"/>
      <c r="G153" s="229" t="s">
        <v>72</v>
      </c>
      <c r="H153" s="230">
        <v>29.4693</v>
      </c>
      <c r="I153" s="231">
        <v>5.78</v>
      </c>
      <c r="J153" s="231">
        <v>170.33</v>
      </c>
    </row>
    <row r="154" spans="1:10" ht="25.5" x14ac:dyDescent="0.2">
      <c r="A154" s="270"/>
      <c r="B154" s="270"/>
      <c r="C154" s="270"/>
      <c r="D154" s="270"/>
      <c r="E154" s="270" t="s">
        <v>217</v>
      </c>
      <c r="F154" s="226">
        <v>0</v>
      </c>
      <c r="G154" s="270" t="s">
        <v>218</v>
      </c>
      <c r="H154" s="226">
        <v>0</v>
      </c>
      <c r="I154" s="270" t="s">
        <v>219</v>
      </c>
      <c r="J154" s="226">
        <v>0</v>
      </c>
    </row>
    <row r="155" spans="1:10" ht="15" thickBot="1" x14ac:dyDescent="0.25">
      <c r="A155" s="270"/>
      <c r="B155" s="270"/>
      <c r="C155" s="270"/>
      <c r="D155" s="270"/>
      <c r="E155" s="270" t="s">
        <v>220</v>
      </c>
      <c r="F155" s="226">
        <v>44.57</v>
      </c>
      <c r="G155" s="270"/>
      <c r="H155" s="302" t="s">
        <v>221</v>
      </c>
      <c r="I155" s="302"/>
      <c r="J155" s="226">
        <v>214.9</v>
      </c>
    </row>
    <row r="156" spans="1:10" ht="15" thickTop="1" x14ac:dyDescent="0.2">
      <c r="A156" s="227"/>
      <c r="B156" s="227"/>
      <c r="C156" s="227"/>
      <c r="D156" s="227"/>
      <c r="E156" s="227"/>
      <c r="F156" s="227"/>
      <c r="G156" s="227"/>
      <c r="H156" s="227"/>
      <c r="I156" s="227"/>
      <c r="J156" s="227"/>
    </row>
    <row r="157" spans="1:10" ht="15" customHeight="1" x14ac:dyDescent="0.2">
      <c r="A157" s="271"/>
      <c r="B157" s="205" t="s">
        <v>5</v>
      </c>
      <c r="C157" s="271" t="s">
        <v>6</v>
      </c>
      <c r="D157" s="271" t="s">
        <v>7</v>
      </c>
      <c r="E157" s="298" t="s">
        <v>210</v>
      </c>
      <c r="F157" s="298"/>
      <c r="G157" s="204" t="s">
        <v>8</v>
      </c>
      <c r="H157" s="205" t="s">
        <v>9</v>
      </c>
      <c r="I157" s="205" t="s">
        <v>10</v>
      </c>
      <c r="J157" s="205" t="s">
        <v>12</v>
      </c>
    </row>
    <row r="158" spans="1:10" ht="63.75" x14ac:dyDescent="0.2">
      <c r="A158" s="272" t="s">
        <v>211</v>
      </c>
      <c r="B158" s="212" t="s">
        <v>271</v>
      </c>
      <c r="C158" s="272" t="s">
        <v>223</v>
      </c>
      <c r="D158" s="272" t="s">
        <v>272</v>
      </c>
      <c r="E158" s="299" t="s">
        <v>224</v>
      </c>
      <c r="F158" s="299"/>
      <c r="G158" s="211" t="s">
        <v>231</v>
      </c>
      <c r="H158" s="221">
        <v>1</v>
      </c>
      <c r="I158" s="213">
        <v>41.78</v>
      </c>
      <c r="J158" s="213">
        <v>41.78</v>
      </c>
    </row>
    <row r="159" spans="1:10" ht="38.25" x14ac:dyDescent="0.2">
      <c r="A159" s="269" t="s">
        <v>222</v>
      </c>
      <c r="B159" s="228" t="s">
        <v>276</v>
      </c>
      <c r="C159" s="269" t="s">
        <v>223</v>
      </c>
      <c r="D159" s="269" t="s">
        <v>277</v>
      </c>
      <c r="E159" s="301" t="s">
        <v>275</v>
      </c>
      <c r="F159" s="301"/>
      <c r="G159" s="229" t="s">
        <v>24</v>
      </c>
      <c r="H159" s="230">
        <v>3.0000000000000001E-5</v>
      </c>
      <c r="I159" s="231">
        <v>704345.95</v>
      </c>
      <c r="J159" s="231">
        <v>21.13</v>
      </c>
    </row>
    <row r="160" spans="1:10" ht="38.25" x14ac:dyDescent="0.2">
      <c r="A160" s="269" t="s">
        <v>222</v>
      </c>
      <c r="B160" s="228" t="s">
        <v>273</v>
      </c>
      <c r="C160" s="269" t="s">
        <v>223</v>
      </c>
      <c r="D160" s="269" t="s">
        <v>274</v>
      </c>
      <c r="E160" s="301" t="s">
        <v>275</v>
      </c>
      <c r="F160" s="301"/>
      <c r="G160" s="229" t="s">
        <v>24</v>
      </c>
      <c r="H160" s="230">
        <v>6.9999999999999994E-5</v>
      </c>
      <c r="I160" s="231">
        <v>295000</v>
      </c>
      <c r="J160" s="231">
        <v>20.65</v>
      </c>
    </row>
    <row r="161" spans="1:10" ht="25.5" x14ac:dyDescent="0.2">
      <c r="A161" s="270"/>
      <c r="B161" s="270"/>
      <c r="C161" s="270"/>
      <c r="D161" s="270"/>
      <c r="E161" s="270" t="s">
        <v>217</v>
      </c>
      <c r="F161" s="226">
        <v>0</v>
      </c>
      <c r="G161" s="270" t="s">
        <v>218</v>
      </c>
      <c r="H161" s="226">
        <v>0</v>
      </c>
      <c r="I161" s="270" t="s">
        <v>219</v>
      </c>
      <c r="J161" s="226">
        <v>0</v>
      </c>
    </row>
    <row r="162" spans="1:10" ht="15" thickBot="1" x14ac:dyDescent="0.25">
      <c r="A162" s="270"/>
      <c r="B162" s="270"/>
      <c r="C162" s="270"/>
      <c r="D162" s="270"/>
      <c r="E162" s="270" t="s">
        <v>220</v>
      </c>
      <c r="F162" s="226">
        <v>10.93</v>
      </c>
      <c r="G162" s="270"/>
      <c r="H162" s="302" t="s">
        <v>221</v>
      </c>
      <c r="I162" s="302"/>
      <c r="J162" s="226">
        <v>52.71</v>
      </c>
    </row>
    <row r="163" spans="1:10" ht="15" thickTop="1" x14ac:dyDescent="0.2">
      <c r="A163" s="227"/>
      <c r="B163" s="227"/>
      <c r="C163" s="227"/>
      <c r="D163" s="227"/>
      <c r="E163" s="227"/>
      <c r="F163" s="227"/>
      <c r="G163" s="227"/>
      <c r="H163" s="227"/>
      <c r="I163" s="227"/>
      <c r="J163" s="227"/>
    </row>
    <row r="164" spans="1:10" ht="15" customHeight="1" x14ac:dyDescent="0.2">
      <c r="A164" s="271"/>
      <c r="B164" s="205" t="s">
        <v>5</v>
      </c>
      <c r="C164" s="271" t="s">
        <v>6</v>
      </c>
      <c r="D164" s="271" t="s">
        <v>7</v>
      </c>
      <c r="E164" s="298" t="s">
        <v>210</v>
      </c>
      <c r="F164" s="298"/>
      <c r="G164" s="204" t="s">
        <v>8</v>
      </c>
      <c r="H164" s="205" t="s">
        <v>9</v>
      </c>
      <c r="I164" s="205" t="s">
        <v>10</v>
      </c>
      <c r="J164" s="205" t="s">
        <v>12</v>
      </c>
    </row>
    <row r="165" spans="1:10" ht="63.75" x14ac:dyDescent="0.2">
      <c r="A165" s="272" t="s">
        <v>211</v>
      </c>
      <c r="B165" s="212" t="s">
        <v>278</v>
      </c>
      <c r="C165" s="272" t="s">
        <v>223</v>
      </c>
      <c r="D165" s="272" t="s">
        <v>279</v>
      </c>
      <c r="E165" s="299" t="s">
        <v>224</v>
      </c>
      <c r="F165" s="299"/>
      <c r="G165" s="211" t="s">
        <v>231</v>
      </c>
      <c r="H165" s="221">
        <v>1</v>
      </c>
      <c r="I165" s="213">
        <v>9.99</v>
      </c>
      <c r="J165" s="213">
        <v>9.99</v>
      </c>
    </row>
    <row r="166" spans="1:10" ht="38.25" x14ac:dyDescent="0.2">
      <c r="A166" s="269" t="s">
        <v>222</v>
      </c>
      <c r="B166" s="228" t="s">
        <v>273</v>
      </c>
      <c r="C166" s="269" t="s">
        <v>223</v>
      </c>
      <c r="D166" s="269" t="s">
        <v>274</v>
      </c>
      <c r="E166" s="301" t="s">
        <v>275</v>
      </c>
      <c r="F166" s="301"/>
      <c r="G166" s="229" t="s">
        <v>24</v>
      </c>
      <c r="H166" s="230">
        <v>1.0000000000000001E-5</v>
      </c>
      <c r="I166" s="231">
        <v>295000</v>
      </c>
      <c r="J166" s="231">
        <v>2.95</v>
      </c>
    </row>
    <row r="167" spans="1:10" ht="38.25" x14ac:dyDescent="0.2">
      <c r="A167" s="269" t="s">
        <v>222</v>
      </c>
      <c r="B167" s="228" t="s">
        <v>276</v>
      </c>
      <c r="C167" s="269" t="s">
        <v>223</v>
      </c>
      <c r="D167" s="269" t="s">
        <v>277</v>
      </c>
      <c r="E167" s="301" t="s">
        <v>275</v>
      </c>
      <c r="F167" s="301"/>
      <c r="G167" s="229" t="s">
        <v>24</v>
      </c>
      <c r="H167" s="230">
        <v>1.0000000000000001E-5</v>
      </c>
      <c r="I167" s="231">
        <v>704345.95</v>
      </c>
      <c r="J167" s="231">
        <v>7.04</v>
      </c>
    </row>
    <row r="168" spans="1:10" ht="25.5" x14ac:dyDescent="0.2">
      <c r="A168" s="270"/>
      <c r="B168" s="270"/>
      <c r="C168" s="270"/>
      <c r="D168" s="270"/>
      <c r="E168" s="270" t="s">
        <v>217</v>
      </c>
      <c r="F168" s="226">
        <v>0</v>
      </c>
      <c r="G168" s="270" t="s">
        <v>218</v>
      </c>
      <c r="H168" s="226">
        <v>0</v>
      </c>
      <c r="I168" s="270" t="s">
        <v>219</v>
      </c>
      <c r="J168" s="226">
        <v>0</v>
      </c>
    </row>
    <row r="169" spans="1:10" ht="15" thickBot="1" x14ac:dyDescent="0.25">
      <c r="A169" s="270"/>
      <c r="B169" s="270"/>
      <c r="C169" s="270"/>
      <c r="D169" s="270"/>
      <c r="E169" s="270" t="s">
        <v>220</v>
      </c>
      <c r="F169" s="226">
        <v>2.61</v>
      </c>
      <c r="G169" s="270"/>
      <c r="H169" s="302" t="s">
        <v>221</v>
      </c>
      <c r="I169" s="302"/>
      <c r="J169" s="226">
        <v>12.6</v>
      </c>
    </row>
    <row r="170" spans="1:10" ht="15" thickTop="1" x14ac:dyDescent="0.2">
      <c r="A170" s="227"/>
      <c r="B170" s="227"/>
      <c r="C170" s="227"/>
      <c r="D170" s="227"/>
      <c r="E170" s="227"/>
      <c r="F170" s="227"/>
      <c r="G170" s="227"/>
      <c r="H170" s="227"/>
      <c r="I170" s="227"/>
      <c r="J170" s="227"/>
    </row>
    <row r="171" spans="1:10" ht="15" customHeight="1" x14ac:dyDescent="0.2">
      <c r="A171" s="271"/>
      <c r="B171" s="205" t="s">
        <v>5</v>
      </c>
      <c r="C171" s="271" t="s">
        <v>6</v>
      </c>
      <c r="D171" s="271" t="s">
        <v>7</v>
      </c>
      <c r="E171" s="298" t="s">
        <v>210</v>
      </c>
      <c r="F171" s="298"/>
      <c r="G171" s="204" t="s">
        <v>8</v>
      </c>
      <c r="H171" s="205" t="s">
        <v>9</v>
      </c>
      <c r="I171" s="205" t="s">
        <v>10</v>
      </c>
      <c r="J171" s="205" t="s">
        <v>12</v>
      </c>
    </row>
    <row r="172" spans="1:10" ht="63.75" x14ac:dyDescent="0.2">
      <c r="A172" s="272" t="s">
        <v>211</v>
      </c>
      <c r="B172" s="212" t="s">
        <v>280</v>
      </c>
      <c r="C172" s="272" t="s">
        <v>223</v>
      </c>
      <c r="D172" s="272" t="s">
        <v>281</v>
      </c>
      <c r="E172" s="299" t="s">
        <v>224</v>
      </c>
      <c r="F172" s="299"/>
      <c r="G172" s="211" t="s">
        <v>231</v>
      </c>
      <c r="H172" s="221">
        <v>1</v>
      </c>
      <c r="I172" s="213">
        <v>14.29</v>
      </c>
      <c r="J172" s="213">
        <v>14.29</v>
      </c>
    </row>
    <row r="173" spans="1:10" ht="38.25" x14ac:dyDescent="0.2">
      <c r="A173" s="269" t="s">
        <v>222</v>
      </c>
      <c r="B173" s="228" t="s">
        <v>276</v>
      </c>
      <c r="C173" s="269" t="s">
        <v>223</v>
      </c>
      <c r="D173" s="269" t="s">
        <v>277</v>
      </c>
      <c r="E173" s="301" t="s">
        <v>275</v>
      </c>
      <c r="F173" s="301"/>
      <c r="G173" s="229" t="s">
        <v>24</v>
      </c>
      <c r="H173" s="230">
        <v>1.4100000000000001E-5</v>
      </c>
      <c r="I173" s="231">
        <v>704345.95</v>
      </c>
      <c r="J173" s="231">
        <v>9.93</v>
      </c>
    </row>
    <row r="174" spans="1:10" ht="38.25" x14ac:dyDescent="0.2">
      <c r="A174" s="269" t="s">
        <v>222</v>
      </c>
      <c r="B174" s="228" t="s">
        <v>273</v>
      </c>
      <c r="C174" s="269" t="s">
        <v>223</v>
      </c>
      <c r="D174" s="269" t="s">
        <v>274</v>
      </c>
      <c r="E174" s="301" t="s">
        <v>275</v>
      </c>
      <c r="F174" s="301"/>
      <c r="G174" s="229" t="s">
        <v>24</v>
      </c>
      <c r="H174" s="230">
        <v>1.4800000000000001E-5</v>
      </c>
      <c r="I174" s="231">
        <v>295000</v>
      </c>
      <c r="J174" s="231">
        <v>4.3600000000000003</v>
      </c>
    </row>
    <row r="175" spans="1:10" ht="25.5" x14ac:dyDescent="0.2">
      <c r="A175" s="270"/>
      <c r="B175" s="270"/>
      <c r="C175" s="270"/>
      <c r="D175" s="270"/>
      <c r="E175" s="270" t="s">
        <v>217</v>
      </c>
      <c r="F175" s="226">
        <v>0</v>
      </c>
      <c r="G175" s="270" t="s">
        <v>218</v>
      </c>
      <c r="H175" s="226">
        <v>0</v>
      </c>
      <c r="I175" s="270" t="s">
        <v>219</v>
      </c>
      <c r="J175" s="226">
        <v>0</v>
      </c>
    </row>
    <row r="176" spans="1:10" ht="15" thickBot="1" x14ac:dyDescent="0.25">
      <c r="A176" s="270"/>
      <c r="B176" s="270"/>
      <c r="C176" s="270"/>
      <c r="D176" s="270"/>
      <c r="E176" s="270" t="s">
        <v>220</v>
      </c>
      <c r="F176" s="226">
        <v>3.73</v>
      </c>
      <c r="G176" s="270"/>
      <c r="H176" s="302" t="s">
        <v>221</v>
      </c>
      <c r="I176" s="302"/>
      <c r="J176" s="226">
        <v>18.02</v>
      </c>
    </row>
    <row r="177" spans="1:10" ht="15" thickTop="1" x14ac:dyDescent="0.2">
      <c r="A177" s="227"/>
      <c r="B177" s="227"/>
      <c r="C177" s="227"/>
      <c r="D177" s="227"/>
      <c r="E177" s="227"/>
      <c r="F177" s="227"/>
      <c r="G177" s="227"/>
      <c r="H177" s="227"/>
      <c r="I177" s="227"/>
      <c r="J177" s="227"/>
    </row>
    <row r="178" spans="1:10" ht="15" customHeight="1" x14ac:dyDescent="0.2">
      <c r="A178" s="271"/>
      <c r="B178" s="205" t="s">
        <v>5</v>
      </c>
      <c r="C178" s="271" t="s">
        <v>6</v>
      </c>
      <c r="D178" s="271" t="s">
        <v>7</v>
      </c>
      <c r="E178" s="298" t="s">
        <v>210</v>
      </c>
      <c r="F178" s="298"/>
      <c r="G178" s="204" t="s">
        <v>8</v>
      </c>
      <c r="H178" s="205" t="s">
        <v>9</v>
      </c>
      <c r="I178" s="205" t="s">
        <v>10</v>
      </c>
      <c r="J178" s="205" t="s">
        <v>12</v>
      </c>
    </row>
    <row r="179" spans="1:10" ht="63.75" x14ac:dyDescent="0.2">
      <c r="A179" s="272" t="s">
        <v>211</v>
      </c>
      <c r="B179" s="212" t="s">
        <v>282</v>
      </c>
      <c r="C179" s="272" t="s">
        <v>223</v>
      </c>
      <c r="D179" s="272" t="s">
        <v>283</v>
      </c>
      <c r="E179" s="299" t="s">
        <v>224</v>
      </c>
      <c r="F179" s="299"/>
      <c r="G179" s="211" t="s">
        <v>231</v>
      </c>
      <c r="H179" s="221">
        <v>1</v>
      </c>
      <c r="I179" s="213">
        <v>68.81</v>
      </c>
      <c r="J179" s="213">
        <v>68.81</v>
      </c>
    </row>
    <row r="180" spans="1:10" ht="38.25" x14ac:dyDescent="0.2">
      <c r="A180" s="269" t="s">
        <v>222</v>
      </c>
      <c r="B180" s="228" t="s">
        <v>276</v>
      </c>
      <c r="C180" s="269" t="s">
        <v>223</v>
      </c>
      <c r="D180" s="269" t="s">
        <v>277</v>
      </c>
      <c r="E180" s="301" t="s">
        <v>275</v>
      </c>
      <c r="F180" s="301"/>
      <c r="G180" s="229" t="s">
        <v>24</v>
      </c>
      <c r="H180" s="230">
        <v>6.0000000000000002E-5</v>
      </c>
      <c r="I180" s="231">
        <v>704345.95</v>
      </c>
      <c r="J180" s="231">
        <v>42.26</v>
      </c>
    </row>
    <row r="181" spans="1:10" ht="38.25" x14ac:dyDescent="0.2">
      <c r="A181" s="269" t="s">
        <v>222</v>
      </c>
      <c r="B181" s="228" t="s">
        <v>273</v>
      </c>
      <c r="C181" s="269" t="s">
        <v>223</v>
      </c>
      <c r="D181" s="269" t="s">
        <v>274</v>
      </c>
      <c r="E181" s="301" t="s">
        <v>275</v>
      </c>
      <c r="F181" s="301"/>
      <c r="G181" s="229" t="s">
        <v>24</v>
      </c>
      <c r="H181" s="230">
        <v>9.0000000000000006E-5</v>
      </c>
      <c r="I181" s="231">
        <v>295000</v>
      </c>
      <c r="J181" s="231">
        <v>26.55</v>
      </c>
    </row>
    <row r="182" spans="1:10" ht="25.5" x14ac:dyDescent="0.2">
      <c r="A182" s="270"/>
      <c r="B182" s="270"/>
      <c r="C182" s="270"/>
      <c r="D182" s="270"/>
      <c r="E182" s="270" t="s">
        <v>217</v>
      </c>
      <c r="F182" s="226">
        <v>0</v>
      </c>
      <c r="G182" s="270" t="s">
        <v>218</v>
      </c>
      <c r="H182" s="226">
        <v>0</v>
      </c>
      <c r="I182" s="270" t="s">
        <v>219</v>
      </c>
      <c r="J182" s="226">
        <v>0</v>
      </c>
    </row>
    <row r="183" spans="1:10" ht="15" thickBot="1" x14ac:dyDescent="0.25">
      <c r="A183" s="270"/>
      <c r="B183" s="270"/>
      <c r="C183" s="270"/>
      <c r="D183" s="270"/>
      <c r="E183" s="270" t="s">
        <v>220</v>
      </c>
      <c r="F183" s="226">
        <v>18</v>
      </c>
      <c r="G183" s="270"/>
      <c r="H183" s="302" t="s">
        <v>221</v>
      </c>
      <c r="I183" s="302"/>
      <c r="J183" s="226">
        <v>86.81</v>
      </c>
    </row>
    <row r="184" spans="1:10" ht="15" thickTop="1" x14ac:dyDescent="0.2">
      <c r="A184" s="227"/>
      <c r="B184" s="227"/>
      <c r="C184" s="227"/>
      <c r="D184" s="227"/>
      <c r="E184" s="227"/>
      <c r="F184" s="227"/>
      <c r="G184" s="227"/>
      <c r="H184" s="227"/>
      <c r="I184" s="227"/>
      <c r="J184" s="227"/>
    </row>
    <row r="185" spans="1:10" ht="15" x14ac:dyDescent="0.2">
      <c r="A185" s="271"/>
      <c r="B185" s="205" t="s">
        <v>5</v>
      </c>
      <c r="C185" s="271" t="s">
        <v>6</v>
      </c>
      <c r="D185" s="271" t="s">
        <v>7</v>
      </c>
      <c r="E185" s="298" t="s">
        <v>210</v>
      </c>
      <c r="F185" s="298"/>
      <c r="G185" s="204" t="s">
        <v>8</v>
      </c>
      <c r="H185" s="205" t="s">
        <v>9</v>
      </c>
      <c r="I185" s="205" t="s">
        <v>10</v>
      </c>
      <c r="J185" s="205" t="s">
        <v>12</v>
      </c>
    </row>
    <row r="186" spans="1:10" ht="63.75" x14ac:dyDescent="0.2">
      <c r="A186" s="272" t="s">
        <v>211</v>
      </c>
      <c r="B186" s="212" t="s">
        <v>226</v>
      </c>
      <c r="C186" s="272" t="s">
        <v>223</v>
      </c>
      <c r="D186" s="272" t="s">
        <v>227</v>
      </c>
      <c r="E186" s="299" t="s">
        <v>224</v>
      </c>
      <c r="F186" s="299"/>
      <c r="G186" s="211" t="s">
        <v>225</v>
      </c>
      <c r="H186" s="221">
        <v>1</v>
      </c>
      <c r="I186" s="213">
        <v>339.1</v>
      </c>
      <c r="J186" s="213">
        <v>339.1</v>
      </c>
    </row>
    <row r="187" spans="1:10" ht="63.75" x14ac:dyDescent="0.2">
      <c r="A187" s="273" t="s">
        <v>213</v>
      </c>
      <c r="B187" s="222" t="s">
        <v>282</v>
      </c>
      <c r="C187" s="273" t="s">
        <v>223</v>
      </c>
      <c r="D187" s="273" t="s">
        <v>283</v>
      </c>
      <c r="E187" s="296" t="s">
        <v>224</v>
      </c>
      <c r="F187" s="296"/>
      <c r="G187" s="223" t="s">
        <v>231</v>
      </c>
      <c r="H187" s="224">
        <v>1</v>
      </c>
      <c r="I187" s="225">
        <v>68.81</v>
      </c>
      <c r="J187" s="225">
        <v>68.81</v>
      </c>
    </row>
    <row r="188" spans="1:10" ht="63.75" x14ac:dyDescent="0.2">
      <c r="A188" s="273" t="s">
        <v>213</v>
      </c>
      <c r="B188" s="222" t="s">
        <v>271</v>
      </c>
      <c r="C188" s="273" t="s">
        <v>223</v>
      </c>
      <c r="D188" s="273" t="s">
        <v>272</v>
      </c>
      <c r="E188" s="296" t="s">
        <v>224</v>
      </c>
      <c r="F188" s="296"/>
      <c r="G188" s="223" t="s">
        <v>231</v>
      </c>
      <c r="H188" s="224">
        <v>1</v>
      </c>
      <c r="I188" s="225">
        <v>41.78</v>
      </c>
      <c r="J188" s="225">
        <v>41.78</v>
      </c>
    </row>
    <row r="189" spans="1:10" ht="15" customHeight="1" x14ac:dyDescent="0.2">
      <c r="A189" s="273" t="s">
        <v>213</v>
      </c>
      <c r="B189" s="222" t="s">
        <v>280</v>
      </c>
      <c r="C189" s="273" t="s">
        <v>223</v>
      </c>
      <c r="D189" s="273" t="s">
        <v>281</v>
      </c>
      <c r="E189" s="296" t="s">
        <v>224</v>
      </c>
      <c r="F189" s="296"/>
      <c r="G189" s="223" t="s">
        <v>231</v>
      </c>
      <c r="H189" s="224">
        <v>1</v>
      </c>
      <c r="I189" s="225">
        <v>14.29</v>
      </c>
      <c r="J189" s="225">
        <v>14.29</v>
      </c>
    </row>
    <row r="190" spans="1:10" ht="25.5" x14ac:dyDescent="0.2">
      <c r="A190" s="273" t="s">
        <v>213</v>
      </c>
      <c r="B190" s="222" t="s">
        <v>284</v>
      </c>
      <c r="C190" s="273" t="s">
        <v>223</v>
      </c>
      <c r="D190" s="273" t="s">
        <v>285</v>
      </c>
      <c r="E190" s="296" t="s">
        <v>230</v>
      </c>
      <c r="F190" s="296"/>
      <c r="G190" s="223" t="s">
        <v>231</v>
      </c>
      <c r="H190" s="224">
        <v>1</v>
      </c>
      <c r="I190" s="225">
        <v>33.9</v>
      </c>
      <c r="J190" s="225">
        <v>33.9</v>
      </c>
    </row>
    <row r="191" spans="1:10" ht="63.75" x14ac:dyDescent="0.2">
      <c r="A191" s="273" t="s">
        <v>213</v>
      </c>
      <c r="B191" s="222" t="s">
        <v>267</v>
      </c>
      <c r="C191" s="273" t="s">
        <v>223</v>
      </c>
      <c r="D191" s="273" t="s">
        <v>268</v>
      </c>
      <c r="E191" s="296" t="s">
        <v>224</v>
      </c>
      <c r="F191" s="296"/>
      <c r="G191" s="223" t="s">
        <v>231</v>
      </c>
      <c r="H191" s="224">
        <v>1</v>
      </c>
      <c r="I191" s="225">
        <v>170.33</v>
      </c>
      <c r="J191" s="225">
        <v>170.33</v>
      </c>
    </row>
    <row r="192" spans="1:10" ht="63.75" x14ac:dyDescent="0.2">
      <c r="A192" s="273" t="s">
        <v>213</v>
      </c>
      <c r="B192" s="222" t="s">
        <v>278</v>
      </c>
      <c r="C192" s="273" t="s">
        <v>223</v>
      </c>
      <c r="D192" s="273" t="s">
        <v>279</v>
      </c>
      <c r="E192" s="296" t="s">
        <v>224</v>
      </c>
      <c r="F192" s="296"/>
      <c r="G192" s="223" t="s">
        <v>231</v>
      </c>
      <c r="H192" s="224">
        <v>1</v>
      </c>
      <c r="I192" s="225">
        <v>9.99</v>
      </c>
      <c r="J192" s="225">
        <v>9.99</v>
      </c>
    </row>
    <row r="193" spans="1:10" ht="25.5" x14ac:dyDescent="0.2">
      <c r="A193" s="270"/>
      <c r="B193" s="270"/>
      <c r="C193" s="270"/>
      <c r="D193" s="270"/>
      <c r="E193" s="270" t="s">
        <v>217</v>
      </c>
      <c r="F193" s="226">
        <v>26.41</v>
      </c>
      <c r="G193" s="270" t="s">
        <v>218</v>
      </c>
      <c r="H193" s="226">
        <v>0</v>
      </c>
      <c r="I193" s="270" t="s">
        <v>219</v>
      </c>
      <c r="J193" s="226">
        <v>26.41</v>
      </c>
    </row>
    <row r="194" spans="1:10" ht="15" thickBot="1" x14ac:dyDescent="0.25">
      <c r="A194" s="270"/>
      <c r="B194" s="270"/>
      <c r="C194" s="270"/>
      <c r="D194" s="270"/>
      <c r="E194" s="270" t="s">
        <v>220</v>
      </c>
      <c r="F194" s="226">
        <v>88.74</v>
      </c>
      <c r="G194" s="270"/>
      <c r="H194" s="302" t="s">
        <v>221</v>
      </c>
      <c r="I194" s="302"/>
      <c r="J194" s="226">
        <v>427.84</v>
      </c>
    </row>
    <row r="195" spans="1:10" ht="15" customHeight="1" thickTop="1" x14ac:dyDescent="0.2">
      <c r="A195" s="227"/>
      <c r="B195" s="227"/>
      <c r="C195" s="227"/>
      <c r="D195" s="227"/>
      <c r="E195" s="227"/>
      <c r="F195" s="227"/>
      <c r="G195" s="227"/>
      <c r="H195" s="227"/>
      <c r="I195" s="227"/>
      <c r="J195" s="227"/>
    </row>
    <row r="196" spans="1:10" ht="15" x14ac:dyDescent="0.2">
      <c r="A196" s="271"/>
      <c r="B196" s="205" t="s">
        <v>5</v>
      </c>
      <c r="C196" s="271" t="s">
        <v>6</v>
      </c>
      <c r="D196" s="271" t="s">
        <v>7</v>
      </c>
      <c r="E196" s="298" t="s">
        <v>210</v>
      </c>
      <c r="F196" s="298"/>
      <c r="G196" s="204" t="s">
        <v>8</v>
      </c>
      <c r="H196" s="205" t="s">
        <v>9</v>
      </c>
      <c r="I196" s="205" t="s">
        <v>10</v>
      </c>
      <c r="J196" s="205" t="s">
        <v>12</v>
      </c>
    </row>
    <row r="197" spans="1:10" ht="25.5" x14ac:dyDescent="0.2">
      <c r="A197" s="272" t="s">
        <v>211</v>
      </c>
      <c r="B197" s="212" t="s">
        <v>433</v>
      </c>
      <c r="C197" s="272" t="s">
        <v>223</v>
      </c>
      <c r="D197" s="272" t="s">
        <v>434</v>
      </c>
      <c r="E197" s="299" t="s">
        <v>230</v>
      </c>
      <c r="F197" s="299"/>
      <c r="G197" s="211" t="s">
        <v>231</v>
      </c>
      <c r="H197" s="221">
        <v>1</v>
      </c>
      <c r="I197" s="213">
        <v>0.61</v>
      </c>
      <c r="J197" s="213">
        <v>0.61</v>
      </c>
    </row>
    <row r="198" spans="1:10" x14ac:dyDescent="0.2">
      <c r="A198" s="269" t="s">
        <v>222</v>
      </c>
      <c r="B198" s="228" t="s">
        <v>435</v>
      </c>
      <c r="C198" s="269" t="s">
        <v>223</v>
      </c>
      <c r="D198" s="269" t="s">
        <v>436</v>
      </c>
      <c r="E198" s="301" t="s">
        <v>245</v>
      </c>
      <c r="F198" s="301"/>
      <c r="G198" s="229" t="s">
        <v>231</v>
      </c>
      <c r="H198" s="230">
        <v>4.2970000000000001E-2</v>
      </c>
      <c r="I198" s="231">
        <v>14.39</v>
      </c>
      <c r="J198" s="231">
        <v>0.61</v>
      </c>
    </row>
    <row r="199" spans="1:10" ht="25.5" x14ac:dyDescent="0.2">
      <c r="A199" s="270"/>
      <c r="B199" s="270"/>
      <c r="C199" s="270"/>
      <c r="D199" s="270"/>
      <c r="E199" s="270" t="s">
        <v>217</v>
      </c>
      <c r="F199" s="226">
        <v>0.61</v>
      </c>
      <c r="G199" s="270" t="s">
        <v>218</v>
      </c>
      <c r="H199" s="226">
        <v>0</v>
      </c>
      <c r="I199" s="270" t="s">
        <v>219</v>
      </c>
      <c r="J199" s="226">
        <v>0.61</v>
      </c>
    </row>
    <row r="200" spans="1:10" ht="15" thickBot="1" x14ac:dyDescent="0.25">
      <c r="A200" s="270"/>
      <c r="B200" s="270"/>
      <c r="C200" s="270"/>
      <c r="D200" s="270"/>
      <c r="E200" s="270" t="s">
        <v>220</v>
      </c>
      <c r="F200" s="226">
        <v>0.15</v>
      </c>
      <c r="G200" s="270"/>
      <c r="H200" s="302" t="s">
        <v>221</v>
      </c>
      <c r="I200" s="302"/>
      <c r="J200" s="226">
        <v>0.76</v>
      </c>
    </row>
    <row r="201" spans="1:10" ht="15" customHeight="1" thickTop="1" x14ac:dyDescent="0.2">
      <c r="A201" s="227"/>
      <c r="B201" s="227"/>
      <c r="C201" s="227"/>
      <c r="D201" s="227"/>
      <c r="E201" s="227"/>
      <c r="F201" s="227"/>
      <c r="G201" s="227"/>
      <c r="H201" s="227"/>
      <c r="I201" s="227"/>
      <c r="J201" s="227"/>
    </row>
    <row r="202" spans="1:10" ht="15" x14ac:dyDescent="0.2">
      <c r="A202" s="271"/>
      <c r="B202" s="205" t="s">
        <v>5</v>
      </c>
      <c r="C202" s="271" t="s">
        <v>6</v>
      </c>
      <c r="D202" s="271" t="s">
        <v>7</v>
      </c>
      <c r="E202" s="298" t="s">
        <v>210</v>
      </c>
      <c r="F202" s="298"/>
      <c r="G202" s="204" t="s">
        <v>8</v>
      </c>
      <c r="H202" s="205" t="s">
        <v>9</v>
      </c>
      <c r="I202" s="205" t="s">
        <v>10</v>
      </c>
      <c r="J202" s="205" t="s">
        <v>12</v>
      </c>
    </row>
    <row r="203" spans="1:10" ht="25.5" x14ac:dyDescent="0.2">
      <c r="A203" s="272" t="s">
        <v>211</v>
      </c>
      <c r="B203" s="212" t="s">
        <v>443</v>
      </c>
      <c r="C203" s="272" t="s">
        <v>223</v>
      </c>
      <c r="D203" s="272" t="s">
        <v>444</v>
      </c>
      <c r="E203" s="299" t="s">
        <v>230</v>
      </c>
      <c r="F203" s="299"/>
      <c r="G203" s="211" t="s">
        <v>231</v>
      </c>
      <c r="H203" s="221">
        <v>1</v>
      </c>
      <c r="I203" s="213">
        <v>0.28999999999999998</v>
      </c>
      <c r="J203" s="213">
        <v>0.28999999999999998</v>
      </c>
    </row>
    <row r="204" spans="1:10" x14ac:dyDescent="0.2">
      <c r="A204" s="269" t="s">
        <v>222</v>
      </c>
      <c r="B204" s="228" t="s">
        <v>447</v>
      </c>
      <c r="C204" s="269" t="s">
        <v>223</v>
      </c>
      <c r="D204" s="269" t="s">
        <v>448</v>
      </c>
      <c r="E204" s="301" t="s">
        <v>245</v>
      </c>
      <c r="F204" s="301"/>
      <c r="G204" s="229" t="s">
        <v>231</v>
      </c>
      <c r="H204" s="230">
        <v>2.07E-2</v>
      </c>
      <c r="I204" s="231">
        <v>14.39</v>
      </c>
      <c r="J204" s="231">
        <v>0.28999999999999998</v>
      </c>
    </row>
    <row r="205" spans="1:10" ht="25.5" x14ac:dyDescent="0.2">
      <c r="A205" s="270"/>
      <c r="B205" s="270"/>
      <c r="C205" s="270"/>
      <c r="D205" s="270"/>
      <c r="E205" s="270" t="s">
        <v>217</v>
      </c>
      <c r="F205" s="226">
        <v>0.28999999999999998</v>
      </c>
      <c r="G205" s="270" t="s">
        <v>218</v>
      </c>
      <c r="H205" s="226">
        <v>0</v>
      </c>
      <c r="I205" s="270" t="s">
        <v>219</v>
      </c>
      <c r="J205" s="226">
        <v>0.28999999999999998</v>
      </c>
    </row>
    <row r="206" spans="1:10" ht="15" thickBot="1" x14ac:dyDescent="0.25">
      <c r="A206" s="270"/>
      <c r="B206" s="270"/>
      <c r="C206" s="270"/>
      <c r="D206" s="270"/>
      <c r="E206" s="270" t="s">
        <v>220</v>
      </c>
      <c r="F206" s="226">
        <v>7.0000000000000007E-2</v>
      </c>
      <c r="G206" s="270"/>
      <c r="H206" s="302" t="s">
        <v>221</v>
      </c>
      <c r="I206" s="302"/>
      <c r="J206" s="226">
        <v>0.36</v>
      </c>
    </row>
    <row r="207" spans="1:10" ht="15" customHeight="1" thickTop="1" x14ac:dyDescent="0.2">
      <c r="A207" s="227"/>
      <c r="B207" s="227"/>
      <c r="C207" s="227"/>
      <c r="D207" s="227"/>
      <c r="E207" s="227"/>
      <c r="F207" s="227"/>
      <c r="G207" s="227"/>
      <c r="H207" s="227"/>
      <c r="I207" s="227"/>
      <c r="J207" s="227"/>
    </row>
    <row r="208" spans="1:10" ht="15" x14ac:dyDescent="0.2">
      <c r="A208" s="271"/>
      <c r="B208" s="205" t="s">
        <v>5</v>
      </c>
      <c r="C208" s="271" t="s">
        <v>6</v>
      </c>
      <c r="D208" s="271" t="s">
        <v>7</v>
      </c>
      <c r="E208" s="298" t="s">
        <v>210</v>
      </c>
      <c r="F208" s="298"/>
      <c r="G208" s="204" t="s">
        <v>8</v>
      </c>
      <c r="H208" s="205" t="s">
        <v>9</v>
      </c>
      <c r="I208" s="205" t="s">
        <v>10</v>
      </c>
      <c r="J208" s="205" t="s">
        <v>12</v>
      </c>
    </row>
    <row r="209" spans="1:10" ht="25.5" x14ac:dyDescent="0.2">
      <c r="A209" s="272" t="s">
        <v>211</v>
      </c>
      <c r="B209" s="212" t="s">
        <v>451</v>
      </c>
      <c r="C209" s="272" t="s">
        <v>223</v>
      </c>
      <c r="D209" s="272" t="s">
        <v>452</v>
      </c>
      <c r="E209" s="299" t="s">
        <v>230</v>
      </c>
      <c r="F209" s="299"/>
      <c r="G209" s="211" t="s">
        <v>372</v>
      </c>
      <c r="H209" s="221">
        <v>1</v>
      </c>
      <c r="I209" s="213">
        <v>11.74</v>
      </c>
      <c r="J209" s="213">
        <v>11.74</v>
      </c>
    </row>
    <row r="210" spans="1:10" x14ac:dyDescent="0.2">
      <c r="A210" s="269" t="s">
        <v>222</v>
      </c>
      <c r="B210" s="228" t="s">
        <v>455</v>
      </c>
      <c r="C210" s="269" t="s">
        <v>223</v>
      </c>
      <c r="D210" s="269" t="s">
        <v>456</v>
      </c>
      <c r="E210" s="301" t="s">
        <v>245</v>
      </c>
      <c r="F210" s="301"/>
      <c r="G210" s="229" t="s">
        <v>372</v>
      </c>
      <c r="H210" s="230">
        <v>7.1599999999999997E-3</v>
      </c>
      <c r="I210" s="231">
        <v>1640.06</v>
      </c>
      <c r="J210" s="231">
        <v>11.74</v>
      </c>
    </row>
    <row r="211" spans="1:10" ht="25.5" x14ac:dyDescent="0.2">
      <c r="A211" s="270"/>
      <c r="B211" s="270"/>
      <c r="C211" s="270"/>
      <c r="D211" s="270"/>
      <c r="E211" s="270" t="s">
        <v>217</v>
      </c>
      <c r="F211" s="226">
        <v>11.74</v>
      </c>
      <c r="G211" s="270" t="s">
        <v>218</v>
      </c>
      <c r="H211" s="226">
        <v>0</v>
      </c>
      <c r="I211" s="270" t="s">
        <v>219</v>
      </c>
      <c r="J211" s="226">
        <v>11.74</v>
      </c>
    </row>
    <row r="212" spans="1:10" ht="15" thickBot="1" x14ac:dyDescent="0.25">
      <c r="A212" s="270"/>
      <c r="B212" s="270"/>
      <c r="C212" s="270"/>
      <c r="D212" s="270"/>
      <c r="E212" s="270" t="s">
        <v>220</v>
      </c>
      <c r="F212" s="226">
        <v>3.07</v>
      </c>
      <c r="G212" s="270"/>
      <c r="H212" s="302" t="s">
        <v>221</v>
      </c>
      <c r="I212" s="302"/>
      <c r="J212" s="226">
        <v>14.81</v>
      </c>
    </row>
    <row r="213" spans="1:10" ht="15" customHeight="1" thickTop="1" x14ac:dyDescent="0.2">
      <c r="A213" s="227"/>
      <c r="B213" s="227"/>
      <c r="C213" s="227"/>
      <c r="D213" s="227"/>
      <c r="E213" s="227"/>
      <c r="F213" s="227"/>
      <c r="G213" s="227"/>
      <c r="H213" s="227"/>
      <c r="I213" s="227"/>
      <c r="J213" s="227"/>
    </row>
    <row r="214" spans="1:10" ht="15" x14ac:dyDescent="0.2">
      <c r="A214" s="271"/>
      <c r="B214" s="205" t="s">
        <v>5</v>
      </c>
      <c r="C214" s="271" t="s">
        <v>6</v>
      </c>
      <c r="D214" s="271" t="s">
        <v>7</v>
      </c>
      <c r="E214" s="298" t="s">
        <v>210</v>
      </c>
      <c r="F214" s="298"/>
      <c r="G214" s="204" t="s">
        <v>8</v>
      </c>
      <c r="H214" s="205" t="s">
        <v>9</v>
      </c>
      <c r="I214" s="205" t="s">
        <v>10</v>
      </c>
      <c r="J214" s="205" t="s">
        <v>12</v>
      </c>
    </row>
    <row r="215" spans="1:10" ht="25.5" x14ac:dyDescent="0.2">
      <c r="A215" s="272" t="s">
        <v>211</v>
      </c>
      <c r="B215" s="212" t="s">
        <v>286</v>
      </c>
      <c r="C215" s="272" t="s">
        <v>223</v>
      </c>
      <c r="D215" s="272" t="s">
        <v>287</v>
      </c>
      <c r="E215" s="299" t="s">
        <v>230</v>
      </c>
      <c r="F215" s="299"/>
      <c r="G215" s="211" t="s">
        <v>231</v>
      </c>
      <c r="H215" s="221">
        <v>1</v>
      </c>
      <c r="I215" s="213">
        <v>0.08</v>
      </c>
      <c r="J215" s="213">
        <v>0.08</v>
      </c>
    </row>
    <row r="216" spans="1:10" x14ac:dyDescent="0.2">
      <c r="A216" s="269" t="s">
        <v>222</v>
      </c>
      <c r="B216" s="228" t="s">
        <v>288</v>
      </c>
      <c r="C216" s="269" t="s">
        <v>223</v>
      </c>
      <c r="D216" s="269" t="s">
        <v>289</v>
      </c>
      <c r="E216" s="301" t="s">
        <v>245</v>
      </c>
      <c r="F216" s="301"/>
      <c r="G216" s="229" t="s">
        <v>231</v>
      </c>
      <c r="H216" s="230">
        <v>5.8599999999999998E-3</v>
      </c>
      <c r="I216" s="231">
        <v>14.41</v>
      </c>
      <c r="J216" s="231">
        <v>0.08</v>
      </c>
    </row>
    <row r="217" spans="1:10" ht="25.5" x14ac:dyDescent="0.2">
      <c r="A217" s="270"/>
      <c r="B217" s="270"/>
      <c r="C217" s="270"/>
      <c r="D217" s="270"/>
      <c r="E217" s="270" t="s">
        <v>217</v>
      </c>
      <c r="F217" s="226">
        <v>0.08</v>
      </c>
      <c r="G217" s="270" t="s">
        <v>218</v>
      </c>
      <c r="H217" s="226">
        <v>0</v>
      </c>
      <c r="I217" s="270" t="s">
        <v>219</v>
      </c>
      <c r="J217" s="226">
        <v>0.08</v>
      </c>
    </row>
    <row r="218" spans="1:10" ht="15" thickBot="1" x14ac:dyDescent="0.25">
      <c r="A218" s="270"/>
      <c r="B218" s="270"/>
      <c r="C218" s="270"/>
      <c r="D218" s="270"/>
      <c r="E218" s="270" t="s">
        <v>220</v>
      </c>
      <c r="F218" s="226">
        <v>0.02</v>
      </c>
      <c r="G218" s="270"/>
      <c r="H218" s="302" t="s">
        <v>221</v>
      </c>
      <c r="I218" s="302"/>
      <c r="J218" s="226">
        <v>0.1</v>
      </c>
    </row>
    <row r="219" spans="1:10" ht="15" customHeight="1" thickTop="1" x14ac:dyDescent="0.2">
      <c r="A219" s="227"/>
      <c r="B219" s="227"/>
      <c r="C219" s="227"/>
      <c r="D219" s="227"/>
      <c r="E219" s="227"/>
      <c r="F219" s="227"/>
      <c r="G219" s="227"/>
      <c r="H219" s="227"/>
      <c r="I219" s="227"/>
      <c r="J219" s="227"/>
    </row>
    <row r="220" spans="1:10" ht="15" x14ac:dyDescent="0.2">
      <c r="A220" s="271"/>
      <c r="B220" s="205" t="s">
        <v>5</v>
      </c>
      <c r="C220" s="271" t="s">
        <v>6</v>
      </c>
      <c r="D220" s="271" t="s">
        <v>7</v>
      </c>
      <c r="E220" s="298" t="s">
        <v>210</v>
      </c>
      <c r="F220" s="298"/>
      <c r="G220" s="204" t="s">
        <v>8</v>
      </c>
      <c r="H220" s="205" t="s">
        <v>9</v>
      </c>
      <c r="I220" s="205" t="s">
        <v>10</v>
      </c>
      <c r="J220" s="205" t="s">
        <v>12</v>
      </c>
    </row>
    <row r="221" spans="1:10" ht="25.5" x14ac:dyDescent="0.2">
      <c r="A221" s="272" t="s">
        <v>211</v>
      </c>
      <c r="B221" s="212" t="s">
        <v>485</v>
      </c>
      <c r="C221" s="272" t="s">
        <v>223</v>
      </c>
      <c r="D221" s="272" t="s">
        <v>486</v>
      </c>
      <c r="E221" s="299" t="s">
        <v>230</v>
      </c>
      <c r="F221" s="299"/>
      <c r="G221" s="211" t="s">
        <v>231</v>
      </c>
      <c r="H221" s="221">
        <v>1</v>
      </c>
      <c r="I221" s="213">
        <v>0.9</v>
      </c>
      <c r="J221" s="213">
        <v>0.9</v>
      </c>
    </row>
    <row r="222" spans="1:10" x14ac:dyDescent="0.2">
      <c r="A222" s="269" t="s">
        <v>222</v>
      </c>
      <c r="B222" s="228" t="s">
        <v>487</v>
      </c>
      <c r="C222" s="269" t="s">
        <v>223</v>
      </c>
      <c r="D222" s="269" t="s">
        <v>488</v>
      </c>
      <c r="E222" s="301" t="s">
        <v>245</v>
      </c>
      <c r="F222" s="301"/>
      <c r="G222" s="229" t="s">
        <v>231</v>
      </c>
      <c r="H222" s="230">
        <v>4.2970000000000001E-2</v>
      </c>
      <c r="I222" s="231">
        <v>21.03</v>
      </c>
      <c r="J222" s="231">
        <v>0.9</v>
      </c>
    </row>
    <row r="223" spans="1:10" ht="25.5" x14ac:dyDescent="0.2">
      <c r="A223" s="270"/>
      <c r="B223" s="270"/>
      <c r="C223" s="270"/>
      <c r="D223" s="270"/>
      <c r="E223" s="270" t="s">
        <v>217</v>
      </c>
      <c r="F223" s="226">
        <v>0.9</v>
      </c>
      <c r="G223" s="270" t="s">
        <v>218</v>
      </c>
      <c r="H223" s="226">
        <v>0</v>
      </c>
      <c r="I223" s="270" t="s">
        <v>219</v>
      </c>
      <c r="J223" s="226">
        <v>0.9</v>
      </c>
    </row>
    <row r="224" spans="1:10" ht="15" thickBot="1" x14ac:dyDescent="0.25">
      <c r="A224" s="270"/>
      <c r="B224" s="270"/>
      <c r="C224" s="270"/>
      <c r="D224" s="270"/>
      <c r="E224" s="270" t="s">
        <v>220</v>
      </c>
      <c r="F224" s="226">
        <v>0.23</v>
      </c>
      <c r="G224" s="270"/>
      <c r="H224" s="302" t="s">
        <v>221</v>
      </c>
      <c r="I224" s="302"/>
      <c r="J224" s="226">
        <v>1.1299999999999999</v>
      </c>
    </row>
    <row r="225" spans="1:10" ht="15" customHeight="1" thickTop="1" x14ac:dyDescent="0.2">
      <c r="A225" s="227"/>
      <c r="B225" s="227"/>
      <c r="C225" s="227"/>
      <c r="D225" s="227"/>
      <c r="E225" s="227"/>
      <c r="F225" s="227"/>
      <c r="G225" s="227"/>
      <c r="H225" s="227"/>
      <c r="I225" s="227"/>
      <c r="J225" s="227"/>
    </row>
    <row r="226" spans="1:10" ht="15" x14ac:dyDescent="0.2">
      <c r="A226" s="271"/>
      <c r="B226" s="205" t="s">
        <v>5</v>
      </c>
      <c r="C226" s="271" t="s">
        <v>6</v>
      </c>
      <c r="D226" s="271" t="s">
        <v>7</v>
      </c>
      <c r="E226" s="298" t="s">
        <v>210</v>
      </c>
      <c r="F226" s="298"/>
      <c r="G226" s="204" t="s">
        <v>8</v>
      </c>
      <c r="H226" s="205" t="s">
        <v>9</v>
      </c>
      <c r="I226" s="205" t="s">
        <v>10</v>
      </c>
      <c r="J226" s="205" t="s">
        <v>12</v>
      </c>
    </row>
    <row r="227" spans="1:10" ht="25.5" x14ac:dyDescent="0.2">
      <c r="A227" s="272" t="s">
        <v>211</v>
      </c>
      <c r="B227" s="212" t="s">
        <v>489</v>
      </c>
      <c r="C227" s="272" t="s">
        <v>223</v>
      </c>
      <c r="D227" s="272" t="s">
        <v>490</v>
      </c>
      <c r="E227" s="299" t="s">
        <v>230</v>
      </c>
      <c r="F227" s="299"/>
      <c r="G227" s="211" t="s">
        <v>231</v>
      </c>
      <c r="H227" s="221">
        <v>1</v>
      </c>
      <c r="I227" s="213">
        <v>0.39</v>
      </c>
      <c r="J227" s="213">
        <v>0.39</v>
      </c>
    </row>
    <row r="228" spans="1:10" x14ac:dyDescent="0.2">
      <c r="A228" s="269" t="s">
        <v>222</v>
      </c>
      <c r="B228" s="228" t="s">
        <v>491</v>
      </c>
      <c r="C228" s="269" t="s">
        <v>223</v>
      </c>
      <c r="D228" s="269" t="s">
        <v>492</v>
      </c>
      <c r="E228" s="301" t="s">
        <v>245</v>
      </c>
      <c r="F228" s="301"/>
      <c r="G228" s="229" t="s">
        <v>231</v>
      </c>
      <c r="H228" s="230">
        <v>2.07E-2</v>
      </c>
      <c r="I228" s="231">
        <v>19.07</v>
      </c>
      <c r="J228" s="231">
        <v>0.39</v>
      </c>
    </row>
    <row r="229" spans="1:10" ht="25.5" x14ac:dyDescent="0.2">
      <c r="A229" s="270"/>
      <c r="B229" s="270"/>
      <c r="C229" s="270"/>
      <c r="D229" s="270"/>
      <c r="E229" s="270" t="s">
        <v>217</v>
      </c>
      <c r="F229" s="226">
        <v>0.39</v>
      </c>
      <c r="G229" s="270" t="s">
        <v>218</v>
      </c>
      <c r="H229" s="226">
        <v>0</v>
      </c>
      <c r="I229" s="270" t="s">
        <v>219</v>
      </c>
      <c r="J229" s="226">
        <v>0.39</v>
      </c>
    </row>
    <row r="230" spans="1:10" ht="15" thickBot="1" x14ac:dyDescent="0.25">
      <c r="A230" s="270"/>
      <c r="B230" s="270"/>
      <c r="C230" s="270"/>
      <c r="D230" s="270"/>
      <c r="E230" s="270" t="s">
        <v>220</v>
      </c>
      <c r="F230" s="226">
        <v>0.1</v>
      </c>
      <c r="G230" s="270"/>
      <c r="H230" s="302" t="s">
        <v>221</v>
      </c>
      <c r="I230" s="302"/>
      <c r="J230" s="226">
        <v>0.49</v>
      </c>
    </row>
    <row r="231" spans="1:10" ht="15" customHeight="1" thickTop="1" x14ac:dyDescent="0.2">
      <c r="A231" s="227"/>
      <c r="B231" s="227"/>
      <c r="C231" s="227"/>
      <c r="D231" s="227"/>
      <c r="E231" s="227"/>
      <c r="F231" s="227"/>
      <c r="G231" s="227"/>
      <c r="H231" s="227"/>
      <c r="I231" s="227"/>
      <c r="J231" s="227"/>
    </row>
    <row r="232" spans="1:10" ht="15" x14ac:dyDescent="0.2">
      <c r="A232" s="271"/>
      <c r="B232" s="205" t="s">
        <v>5</v>
      </c>
      <c r="C232" s="271" t="s">
        <v>6</v>
      </c>
      <c r="D232" s="271" t="s">
        <v>7</v>
      </c>
      <c r="E232" s="298" t="s">
        <v>210</v>
      </c>
      <c r="F232" s="298"/>
      <c r="G232" s="204" t="s">
        <v>8</v>
      </c>
      <c r="H232" s="205" t="s">
        <v>9</v>
      </c>
      <c r="I232" s="205" t="s">
        <v>10</v>
      </c>
      <c r="J232" s="205" t="s">
        <v>12</v>
      </c>
    </row>
    <row r="233" spans="1:10" ht="25.5" x14ac:dyDescent="0.2">
      <c r="A233" s="272" t="s">
        <v>211</v>
      </c>
      <c r="B233" s="212" t="s">
        <v>290</v>
      </c>
      <c r="C233" s="272" t="s">
        <v>223</v>
      </c>
      <c r="D233" s="272" t="s">
        <v>291</v>
      </c>
      <c r="E233" s="299" t="s">
        <v>230</v>
      </c>
      <c r="F233" s="299"/>
      <c r="G233" s="211" t="s">
        <v>231</v>
      </c>
      <c r="H233" s="221">
        <v>1</v>
      </c>
      <c r="I233" s="213">
        <v>1.97</v>
      </c>
      <c r="J233" s="213">
        <v>1.97</v>
      </c>
    </row>
    <row r="234" spans="1:10" x14ac:dyDescent="0.2">
      <c r="A234" s="269" t="s">
        <v>222</v>
      </c>
      <c r="B234" s="228" t="s">
        <v>292</v>
      </c>
      <c r="C234" s="269" t="s">
        <v>223</v>
      </c>
      <c r="D234" s="269" t="s">
        <v>293</v>
      </c>
      <c r="E234" s="301" t="s">
        <v>245</v>
      </c>
      <c r="F234" s="301"/>
      <c r="G234" s="229" t="s">
        <v>231</v>
      </c>
      <c r="H234" s="230">
        <v>1.6990000000000002E-2</v>
      </c>
      <c r="I234" s="231">
        <v>116.22</v>
      </c>
      <c r="J234" s="231">
        <v>1.97</v>
      </c>
    </row>
    <row r="235" spans="1:10" ht="25.5" x14ac:dyDescent="0.2">
      <c r="A235" s="270"/>
      <c r="B235" s="270"/>
      <c r="C235" s="270"/>
      <c r="D235" s="270"/>
      <c r="E235" s="270" t="s">
        <v>217</v>
      </c>
      <c r="F235" s="226">
        <v>1.97</v>
      </c>
      <c r="G235" s="270" t="s">
        <v>218</v>
      </c>
      <c r="H235" s="226">
        <v>0</v>
      </c>
      <c r="I235" s="270" t="s">
        <v>219</v>
      </c>
      <c r="J235" s="226">
        <v>1.97</v>
      </c>
    </row>
    <row r="236" spans="1:10" ht="15" thickBot="1" x14ac:dyDescent="0.25">
      <c r="A236" s="270"/>
      <c r="B236" s="270"/>
      <c r="C236" s="270"/>
      <c r="D236" s="270"/>
      <c r="E236" s="270" t="s">
        <v>220</v>
      </c>
      <c r="F236" s="226">
        <v>0.51</v>
      </c>
      <c r="G236" s="270"/>
      <c r="H236" s="302" t="s">
        <v>221</v>
      </c>
      <c r="I236" s="302"/>
      <c r="J236" s="226">
        <v>2.48</v>
      </c>
    </row>
    <row r="237" spans="1:10" ht="15" customHeight="1" thickTop="1" x14ac:dyDescent="0.2">
      <c r="A237" s="227"/>
      <c r="B237" s="227"/>
      <c r="C237" s="227"/>
      <c r="D237" s="227"/>
      <c r="E237" s="227"/>
      <c r="F237" s="227"/>
      <c r="G237" s="227"/>
      <c r="H237" s="227"/>
      <c r="I237" s="227"/>
      <c r="J237" s="227"/>
    </row>
    <row r="238" spans="1:10" ht="15" x14ac:dyDescent="0.2">
      <c r="A238" s="271"/>
      <c r="B238" s="205" t="s">
        <v>5</v>
      </c>
      <c r="C238" s="271" t="s">
        <v>6</v>
      </c>
      <c r="D238" s="271" t="s">
        <v>7</v>
      </c>
      <c r="E238" s="298" t="s">
        <v>210</v>
      </c>
      <c r="F238" s="298"/>
      <c r="G238" s="204" t="s">
        <v>8</v>
      </c>
      <c r="H238" s="205" t="s">
        <v>9</v>
      </c>
      <c r="I238" s="205" t="s">
        <v>10</v>
      </c>
      <c r="J238" s="205" t="s">
        <v>12</v>
      </c>
    </row>
    <row r="239" spans="1:10" ht="25.5" x14ac:dyDescent="0.2">
      <c r="A239" s="272" t="s">
        <v>211</v>
      </c>
      <c r="B239" s="212" t="s">
        <v>294</v>
      </c>
      <c r="C239" s="272" t="s">
        <v>223</v>
      </c>
      <c r="D239" s="272" t="s">
        <v>295</v>
      </c>
      <c r="E239" s="299" t="s">
        <v>230</v>
      </c>
      <c r="F239" s="299"/>
      <c r="G239" s="211" t="s">
        <v>231</v>
      </c>
      <c r="H239" s="221">
        <v>1</v>
      </c>
      <c r="I239" s="213">
        <v>0.15</v>
      </c>
      <c r="J239" s="213">
        <v>0.15</v>
      </c>
    </row>
    <row r="240" spans="1:10" x14ac:dyDescent="0.2">
      <c r="A240" s="269" t="s">
        <v>222</v>
      </c>
      <c r="B240" s="228" t="s">
        <v>296</v>
      </c>
      <c r="C240" s="269" t="s">
        <v>223</v>
      </c>
      <c r="D240" s="269" t="s">
        <v>297</v>
      </c>
      <c r="E240" s="301" t="s">
        <v>245</v>
      </c>
      <c r="F240" s="301"/>
      <c r="G240" s="229" t="s">
        <v>231</v>
      </c>
      <c r="H240" s="230">
        <v>5.8599999999999998E-3</v>
      </c>
      <c r="I240" s="231">
        <v>26.26</v>
      </c>
      <c r="J240" s="231">
        <v>0.15</v>
      </c>
    </row>
    <row r="241" spans="1:10" ht="25.5" x14ac:dyDescent="0.2">
      <c r="A241" s="270"/>
      <c r="B241" s="270"/>
      <c r="C241" s="270"/>
      <c r="D241" s="270"/>
      <c r="E241" s="270" t="s">
        <v>217</v>
      </c>
      <c r="F241" s="226">
        <v>0.15</v>
      </c>
      <c r="G241" s="270" t="s">
        <v>218</v>
      </c>
      <c r="H241" s="226">
        <v>0</v>
      </c>
      <c r="I241" s="270" t="s">
        <v>219</v>
      </c>
      <c r="J241" s="226">
        <v>0.15</v>
      </c>
    </row>
    <row r="242" spans="1:10" ht="15" thickBot="1" x14ac:dyDescent="0.25">
      <c r="A242" s="270"/>
      <c r="B242" s="270"/>
      <c r="C242" s="270"/>
      <c r="D242" s="270"/>
      <c r="E242" s="270" t="s">
        <v>220</v>
      </c>
      <c r="F242" s="226">
        <v>0.03</v>
      </c>
      <c r="G242" s="270"/>
      <c r="H242" s="302" t="s">
        <v>221</v>
      </c>
      <c r="I242" s="302"/>
      <c r="J242" s="226">
        <v>0.18</v>
      </c>
    </row>
    <row r="243" spans="1:10" ht="15" customHeight="1" thickTop="1" x14ac:dyDescent="0.2">
      <c r="A243" s="227"/>
      <c r="B243" s="227"/>
      <c r="C243" s="227"/>
      <c r="D243" s="227"/>
      <c r="E243" s="227"/>
      <c r="F243" s="227"/>
      <c r="G243" s="227"/>
      <c r="H243" s="227"/>
      <c r="I243" s="227"/>
      <c r="J243" s="227"/>
    </row>
    <row r="244" spans="1:10" ht="15" x14ac:dyDescent="0.2">
      <c r="A244" s="271"/>
      <c r="B244" s="205" t="s">
        <v>5</v>
      </c>
      <c r="C244" s="271" t="s">
        <v>6</v>
      </c>
      <c r="D244" s="271" t="s">
        <v>7</v>
      </c>
      <c r="E244" s="298" t="s">
        <v>210</v>
      </c>
      <c r="F244" s="298"/>
      <c r="G244" s="204" t="s">
        <v>8</v>
      </c>
      <c r="H244" s="205" t="s">
        <v>9</v>
      </c>
      <c r="I244" s="205" t="s">
        <v>10</v>
      </c>
      <c r="J244" s="205" t="s">
        <v>12</v>
      </c>
    </row>
    <row r="245" spans="1:10" ht="25.5" x14ac:dyDescent="0.2">
      <c r="A245" s="272" t="s">
        <v>211</v>
      </c>
      <c r="B245" s="212" t="s">
        <v>298</v>
      </c>
      <c r="C245" s="272" t="s">
        <v>223</v>
      </c>
      <c r="D245" s="272" t="s">
        <v>299</v>
      </c>
      <c r="E245" s="299" t="s">
        <v>230</v>
      </c>
      <c r="F245" s="299"/>
      <c r="G245" s="211" t="s">
        <v>231</v>
      </c>
      <c r="H245" s="221">
        <v>1</v>
      </c>
      <c r="I245" s="213">
        <v>0.55000000000000004</v>
      </c>
      <c r="J245" s="213">
        <v>0.55000000000000004</v>
      </c>
    </row>
    <row r="246" spans="1:10" x14ac:dyDescent="0.2">
      <c r="A246" s="269" t="s">
        <v>222</v>
      </c>
      <c r="B246" s="228" t="s">
        <v>300</v>
      </c>
      <c r="C246" s="269" t="s">
        <v>223</v>
      </c>
      <c r="D246" s="269" t="s">
        <v>301</v>
      </c>
      <c r="E246" s="301" t="s">
        <v>245</v>
      </c>
      <c r="F246" s="301"/>
      <c r="G246" s="229" t="s">
        <v>231</v>
      </c>
      <c r="H246" s="230">
        <v>1.8849999999999999E-2</v>
      </c>
      <c r="I246" s="231">
        <v>29.43</v>
      </c>
      <c r="J246" s="231">
        <v>0.55000000000000004</v>
      </c>
    </row>
    <row r="247" spans="1:10" ht="25.5" x14ac:dyDescent="0.2">
      <c r="A247" s="270"/>
      <c r="B247" s="270"/>
      <c r="C247" s="270"/>
      <c r="D247" s="270"/>
      <c r="E247" s="270" t="s">
        <v>217</v>
      </c>
      <c r="F247" s="226">
        <v>0.55000000000000004</v>
      </c>
      <c r="G247" s="270" t="s">
        <v>218</v>
      </c>
      <c r="H247" s="226">
        <v>0</v>
      </c>
      <c r="I247" s="270" t="s">
        <v>219</v>
      </c>
      <c r="J247" s="226">
        <v>0.55000000000000004</v>
      </c>
    </row>
    <row r="248" spans="1:10" ht="15" thickBot="1" x14ac:dyDescent="0.25">
      <c r="A248" s="270"/>
      <c r="B248" s="270"/>
      <c r="C248" s="270"/>
      <c r="D248" s="270"/>
      <c r="E248" s="270" t="s">
        <v>220</v>
      </c>
      <c r="F248" s="226">
        <v>0.14000000000000001</v>
      </c>
      <c r="G248" s="270"/>
      <c r="H248" s="302" t="s">
        <v>221</v>
      </c>
      <c r="I248" s="302"/>
      <c r="J248" s="226">
        <v>0.69</v>
      </c>
    </row>
    <row r="249" spans="1:10" ht="15" customHeight="1" thickTop="1" x14ac:dyDescent="0.2">
      <c r="A249" s="227"/>
      <c r="B249" s="227"/>
      <c r="C249" s="227"/>
      <c r="D249" s="227"/>
      <c r="E249" s="227"/>
      <c r="F249" s="227"/>
      <c r="G249" s="227"/>
      <c r="H249" s="227"/>
      <c r="I249" s="227"/>
      <c r="J249" s="227"/>
    </row>
    <row r="250" spans="1:10" ht="15" x14ac:dyDescent="0.2">
      <c r="A250" s="271"/>
      <c r="B250" s="205" t="s">
        <v>5</v>
      </c>
      <c r="C250" s="271" t="s">
        <v>6</v>
      </c>
      <c r="D250" s="271" t="s">
        <v>7</v>
      </c>
      <c r="E250" s="298" t="s">
        <v>210</v>
      </c>
      <c r="F250" s="298"/>
      <c r="G250" s="204" t="s">
        <v>8</v>
      </c>
      <c r="H250" s="205" t="s">
        <v>9</v>
      </c>
      <c r="I250" s="205" t="s">
        <v>10</v>
      </c>
      <c r="J250" s="205" t="s">
        <v>12</v>
      </c>
    </row>
    <row r="251" spans="1:10" ht="25.5" x14ac:dyDescent="0.2">
      <c r="A251" s="272" t="s">
        <v>211</v>
      </c>
      <c r="B251" s="212" t="s">
        <v>302</v>
      </c>
      <c r="C251" s="272" t="s">
        <v>223</v>
      </c>
      <c r="D251" s="272" t="s">
        <v>303</v>
      </c>
      <c r="E251" s="299" t="s">
        <v>230</v>
      </c>
      <c r="F251" s="299"/>
      <c r="G251" s="211" t="s">
        <v>231</v>
      </c>
      <c r="H251" s="221">
        <v>1</v>
      </c>
      <c r="I251" s="213">
        <v>0.33</v>
      </c>
      <c r="J251" s="213">
        <v>0.33</v>
      </c>
    </row>
    <row r="252" spans="1:10" x14ac:dyDescent="0.2">
      <c r="A252" s="269" t="s">
        <v>222</v>
      </c>
      <c r="B252" s="228" t="s">
        <v>304</v>
      </c>
      <c r="C252" s="269" t="s">
        <v>223</v>
      </c>
      <c r="D252" s="269" t="s">
        <v>493</v>
      </c>
      <c r="E252" s="301" t="s">
        <v>245</v>
      </c>
      <c r="F252" s="301"/>
      <c r="G252" s="229" t="s">
        <v>231</v>
      </c>
      <c r="H252" s="230">
        <v>2.4420000000000001E-2</v>
      </c>
      <c r="I252" s="231">
        <v>13.65</v>
      </c>
      <c r="J252" s="231">
        <v>0.33</v>
      </c>
    </row>
    <row r="253" spans="1:10" ht="25.5" x14ac:dyDescent="0.2">
      <c r="A253" s="270"/>
      <c r="B253" s="270"/>
      <c r="C253" s="270"/>
      <c r="D253" s="270"/>
      <c r="E253" s="270" t="s">
        <v>217</v>
      </c>
      <c r="F253" s="226">
        <v>0.33</v>
      </c>
      <c r="G253" s="270" t="s">
        <v>218</v>
      </c>
      <c r="H253" s="226">
        <v>0</v>
      </c>
      <c r="I253" s="270" t="s">
        <v>219</v>
      </c>
      <c r="J253" s="226">
        <v>0.33</v>
      </c>
    </row>
    <row r="254" spans="1:10" ht="15" thickBot="1" x14ac:dyDescent="0.25">
      <c r="A254" s="270"/>
      <c r="B254" s="270"/>
      <c r="C254" s="270"/>
      <c r="D254" s="270"/>
      <c r="E254" s="270" t="s">
        <v>220</v>
      </c>
      <c r="F254" s="226">
        <v>0.08</v>
      </c>
      <c r="G254" s="270"/>
      <c r="H254" s="302" t="s">
        <v>221</v>
      </c>
      <c r="I254" s="302"/>
      <c r="J254" s="226">
        <v>0.41</v>
      </c>
    </row>
    <row r="255" spans="1:10" ht="15" customHeight="1" thickTop="1" x14ac:dyDescent="0.2">
      <c r="A255" s="227"/>
      <c r="B255" s="227"/>
      <c r="C255" s="227"/>
      <c r="D255" s="227"/>
      <c r="E255" s="227"/>
      <c r="F255" s="227"/>
      <c r="G255" s="227"/>
      <c r="H255" s="227"/>
      <c r="I255" s="227"/>
      <c r="J255" s="227"/>
    </row>
    <row r="256" spans="1:10" ht="15" x14ac:dyDescent="0.2">
      <c r="A256" s="271"/>
      <c r="B256" s="205" t="s">
        <v>5</v>
      </c>
      <c r="C256" s="271" t="s">
        <v>6</v>
      </c>
      <c r="D256" s="271" t="s">
        <v>7</v>
      </c>
      <c r="E256" s="298" t="s">
        <v>210</v>
      </c>
      <c r="F256" s="298"/>
      <c r="G256" s="204" t="s">
        <v>8</v>
      </c>
      <c r="H256" s="205" t="s">
        <v>9</v>
      </c>
      <c r="I256" s="205" t="s">
        <v>10</v>
      </c>
      <c r="J256" s="205" t="s">
        <v>12</v>
      </c>
    </row>
    <row r="257" spans="1:10" ht="25.5" x14ac:dyDescent="0.2">
      <c r="A257" s="272" t="s">
        <v>211</v>
      </c>
      <c r="B257" s="212" t="s">
        <v>494</v>
      </c>
      <c r="C257" s="272" t="s">
        <v>223</v>
      </c>
      <c r="D257" s="272" t="s">
        <v>495</v>
      </c>
      <c r="E257" s="299" t="s">
        <v>230</v>
      </c>
      <c r="F257" s="299"/>
      <c r="G257" s="211" t="s">
        <v>372</v>
      </c>
      <c r="H257" s="221">
        <v>1</v>
      </c>
      <c r="I257" s="213">
        <v>26.09</v>
      </c>
      <c r="J257" s="213">
        <v>26.09</v>
      </c>
    </row>
    <row r="258" spans="1:10" ht="14.25" customHeight="1" x14ac:dyDescent="0.2">
      <c r="A258" s="269" t="s">
        <v>222</v>
      </c>
      <c r="B258" s="228" t="s">
        <v>496</v>
      </c>
      <c r="C258" s="269" t="s">
        <v>223</v>
      </c>
      <c r="D258" s="269" t="s">
        <v>497</v>
      </c>
      <c r="E258" s="301" t="s">
        <v>245</v>
      </c>
      <c r="F258" s="301"/>
      <c r="G258" s="229" t="s">
        <v>372</v>
      </c>
      <c r="H258" s="230">
        <v>7.1599999999999997E-3</v>
      </c>
      <c r="I258" s="231">
        <v>3644.35</v>
      </c>
      <c r="J258" s="231">
        <v>26.09</v>
      </c>
    </row>
    <row r="259" spans="1:10" ht="25.5" x14ac:dyDescent="0.2">
      <c r="A259" s="270"/>
      <c r="B259" s="270"/>
      <c r="C259" s="270"/>
      <c r="D259" s="270"/>
      <c r="E259" s="270" t="s">
        <v>217</v>
      </c>
      <c r="F259" s="226">
        <v>26.09</v>
      </c>
      <c r="G259" s="270" t="s">
        <v>218</v>
      </c>
      <c r="H259" s="226">
        <v>0</v>
      </c>
      <c r="I259" s="270" t="s">
        <v>219</v>
      </c>
      <c r="J259" s="226">
        <v>26.09</v>
      </c>
    </row>
    <row r="260" spans="1:10" ht="15" thickBot="1" x14ac:dyDescent="0.25">
      <c r="A260" s="270"/>
      <c r="B260" s="270"/>
      <c r="C260" s="270"/>
      <c r="D260" s="270"/>
      <c r="E260" s="270" t="s">
        <v>220</v>
      </c>
      <c r="F260" s="226">
        <v>6.82</v>
      </c>
      <c r="G260" s="270"/>
      <c r="H260" s="302" t="s">
        <v>221</v>
      </c>
      <c r="I260" s="302"/>
      <c r="J260" s="226">
        <v>32.909999999999997</v>
      </c>
    </row>
    <row r="261" spans="1:10" ht="15" thickTop="1" x14ac:dyDescent="0.2">
      <c r="A261" s="227"/>
      <c r="B261" s="227"/>
      <c r="C261" s="227"/>
      <c r="D261" s="227"/>
      <c r="E261" s="227"/>
      <c r="F261" s="227"/>
      <c r="G261" s="227"/>
      <c r="H261" s="227"/>
      <c r="I261" s="227"/>
      <c r="J261" s="227"/>
    </row>
    <row r="262" spans="1:10" ht="15" x14ac:dyDescent="0.2">
      <c r="A262" s="271"/>
      <c r="B262" s="205" t="s">
        <v>5</v>
      </c>
      <c r="C262" s="271" t="s">
        <v>6</v>
      </c>
      <c r="D262" s="271" t="s">
        <v>7</v>
      </c>
      <c r="E262" s="298" t="s">
        <v>210</v>
      </c>
      <c r="F262" s="298"/>
      <c r="G262" s="204" t="s">
        <v>8</v>
      </c>
      <c r="H262" s="205" t="s">
        <v>9</v>
      </c>
      <c r="I262" s="205" t="s">
        <v>10</v>
      </c>
      <c r="J262" s="205" t="s">
        <v>12</v>
      </c>
    </row>
    <row r="263" spans="1:10" x14ac:dyDescent="0.2">
      <c r="A263" s="272" t="s">
        <v>211</v>
      </c>
      <c r="B263" s="212" t="s">
        <v>248</v>
      </c>
      <c r="C263" s="272" t="s">
        <v>223</v>
      </c>
      <c r="D263" s="272" t="s">
        <v>249</v>
      </c>
      <c r="E263" s="299" t="s">
        <v>230</v>
      </c>
      <c r="F263" s="299"/>
      <c r="G263" s="211" t="s">
        <v>231</v>
      </c>
      <c r="H263" s="221">
        <v>1</v>
      </c>
      <c r="I263" s="213">
        <v>16.62</v>
      </c>
      <c r="J263" s="213">
        <v>16.62</v>
      </c>
    </row>
    <row r="264" spans="1:10" ht="25.5" x14ac:dyDescent="0.2">
      <c r="A264" s="273" t="s">
        <v>213</v>
      </c>
      <c r="B264" s="222" t="s">
        <v>286</v>
      </c>
      <c r="C264" s="273" t="s">
        <v>223</v>
      </c>
      <c r="D264" s="273" t="s">
        <v>287</v>
      </c>
      <c r="E264" s="296" t="s">
        <v>230</v>
      </c>
      <c r="F264" s="296"/>
      <c r="G264" s="223" t="s">
        <v>231</v>
      </c>
      <c r="H264" s="224">
        <v>1</v>
      </c>
      <c r="I264" s="225">
        <v>0.08</v>
      </c>
      <c r="J264" s="225">
        <v>0.08</v>
      </c>
    </row>
    <row r="265" spans="1:10" ht="25.5" x14ac:dyDescent="0.2">
      <c r="A265" s="269" t="s">
        <v>222</v>
      </c>
      <c r="B265" s="228" t="s">
        <v>259</v>
      </c>
      <c r="C265" s="269" t="s">
        <v>223</v>
      </c>
      <c r="D265" s="269" t="s">
        <v>260</v>
      </c>
      <c r="E265" s="301" t="s">
        <v>246</v>
      </c>
      <c r="F265" s="301"/>
      <c r="G265" s="229" t="s">
        <v>231</v>
      </c>
      <c r="H265" s="230">
        <v>1</v>
      </c>
      <c r="I265" s="231">
        <v>1.34</v>
      </c>
      <c r="J265" s="231">
        <v>1.34</v>
      </c>
    </row>
    <row r="266" spans="1:10" ht="15" customHeight="1" x14ac:dyDescent="0.2">
      <c r="A266" s="269" t="s">
        <v>222</v>
      </c>
      <c r="B266" s="228" t="s">
        <v>263</v>
      </c>
      <c r="C266" s="269" t="s">
        <v>223</v>
      </c>
      <c r="D266" s="269" t="s">
        <v>264</v>
      </c>
      <c r="E266" s="301" t="s">
        <v>246</v>
      </c>
      <c r="F266" s="301"/>
      <c r="G266" s="229" t="s">
        <v>231</v>
      </c>
      <c r="H266" s="230">
        <v>1</v>
      </c>
      <c r="I266" s="231">
        <v>7.0000000000000007E-2</v>
      </c>
      <c r="J266" s="231">
        <v>7.0000000000000007E-2</v>
      </c>
    </row>
    <row r="267" spans="1:10" ht="25.5" x14ac:dyDescent="0.2">
      <c r="A267" s="269" t="s">
        <v>222</v>
      </c>
      <c r="B267" s="228" t="s">
        <v>261</v>
      </c>
      <c r="C267" s="269" t="s">
        <v>223</v>
      </c>
      <c r="D267" s="269" t="s">
        <v>262</v>
      </c>
      <c r="E267" s="301" t="s">
        <v>246</v>
      </c>
      <c r="F267" s="301"/>
      <c r="G267" s="229" t="s">
        <v>231</v>
      </c>
      <c r="H267" s="230">
        <v>1</v>
      </c>
      <c r="I267" s="231">
        <v>0.01</v>
      </c>
      <c r="J267" s="231">
        <v>0.01</v>
      </c>
    </row>
    <row r="268" spans="1:10" ht="25.5" x14ac:dyDescent="0.2">
      <c r="A268" s="269" t="s">
        <v>222</v>
      </c>
      <c r="B268" s="228" t="s">
        <v>265</v>
      </c>
      <c r="C268" s="269" t="s">
        <v>223</v>
      </c>
      <c r="D268" s="269" t="s">
        <v>266</v>
      </c>
      <c r="E268" s="301" t="s">
        <v>246</v>
      </c>
      <c r="F268" s="301"/>
      <c r="G268" s="229" t="s">
        <v>231</v>
      </c>
      <c r="H268" s="230">
        <v>1</v>
      </c>
      <c r="I268" s="231">
        <v>0.71</v>
      </c>
      <c r="J268" s="231">
        <v>0.71</v>
      </c>
    </row>
    <row r="269" spans="1:10" ht="14.25" customHeight="1" x14ac:dyDescent="0.2">
      <c r="A269" s="269" t="s">
        <v>222</v>
      </c>
      <c r="B269" s="228" t="s">
        <v>288</v>
      </c>
      <c r="C269" s="269" t="s">
        <v>223</v>
      </c>
      <c r="D269" s="269" t="s">
        <v>289</v>
      </c>
      <c r="E269" s="301" t="s">
        <v>245</v>
      </c>
      <c r="F269" s="301"/>
      <c r="G269" s="229" t="s">
        <v>231</v>
      </c>
      <c r="H269" s="230">
        <v>1</v>
      </c>
      <c r="I269" s="231">
        <v>14.41</v>
      </c>
      <c r="J269" s="231">
        <v>14.41</v>
      </c>
    </row>
    <row r="270" spans="1:10" ht="25.5" x14ac:dyDescent="0.2">
      <c r="A270" s="270"/>
      <c r="B270" s="270"/>
      <c r="C270" s="270"/>
      <c r="D270" s="270"/>
      <c r="E270" s="270" t="s">
        <v>217</v>
      </c>
      <c r="F270" s="226">
        <v>14.49</v>
      </c>
      <c r="G270" s="270" t="s">
        <v>218</v>
      </c>
      <c r="H270" s="226">
        <v>0</v>
      </c>
      <c r="I270" s="270" t="s">
        <v>219</v>
      </c>
      <c r="J270" s="226">
        <v>14.49</v>
      </c>
    </row>
    <row r="271" spans="1:10" ht="15" thickBot="1" x14ac:dyDescent="0.25">
      <c r="A271" s="270"/>
      <c r="B271" s="270"/>
      <c r="C271" s="270"/>
      <c r="D271" s="270"/>
      <c r="E271" s="270" t="s">
        <v>220</v>
      </c>
      <c r="F271" s="226">
        <v>4.34</v>
      </c>
      <c r="G271" s="270"/>
      <c r="H271" s="302" t="s">
        <v>221</v>
      </c>
      <c r="I271" s="302"/>
      <c r="J271" s="226">
        <v>20.96</v>
      </c>
    </row>
    <row r="272" spans="1:10" ht="15" thickTop="1" x14ac:dyDescent="0.2">
      <c r="A272" s="227"/>
      <c r="B272" s="227"/>
      <c r="C272" s="227"/>
      <c r="D272" s="227"/>
      <c r="E272" s="227"/>
      <c r="F272" s="227"/>
      <c r="G272" s="227"/>
      <c r="H272" s="227"/>
      <c r="I272" s="227"/>
      <c r="J272" s="227"/>
    </row>
    <row r="273" spans="1:10" ht="15" x14ac:dyDescent="0.2">
      <c r="A273" s="271"/>
      <c r="B273" s="205" t="s">
        <v>5</v>
      </c>
      <c r="C273" s="271" t="s">
        <v>6</v>
      </c>
      <c r="D273" s="271" t="s">
        <v>7</v>
      </c>
      <c r="E273" s="298" t="s">
        <v>210</v>
      </c>
      <c r="F273" s="298"/>
      <c r="G273" s="204" t="s">
        <v>8</v>
      </c>
      <c r="H273" s="205" t="s">
        <v>9</v>
      </c>
      <c r="I273" s="205" t="s">
        <v>10</v>
      </c>
      <c r="J273" s="205" t="s">
        <v>12</v>
      </c>
    </row>
    <row r="274" spans="1:10" x14ac:dyDescent="0.2">
      <c r="A274" s="272" t="s">
        <v>211</v>
      </c>
      <c r="B274" s="212" t="s">
        <v>498</v>
      </c>
      <c r="C274" s="272" t="s">
        <v>223</v>
      </c>
      <c r="D274" s="272" t="s">
        <v>499</v>
      </c>
      <c r="E274" s="299" t="s">
        <v>230</v>
      </c>
      <c r="F274" s="299"/>
      <c r="G274" s="211" t="s">
        <v>231</v>
      </c>
      <c r="H274" s="221">
        <v>1</v>
      </c>
      <c r="I274" s="213">
        <v>30.6</v>
      </c>
      <c r="J274" s="213">
        <v>30.6</v>
      </c>
    </row>
    <row r="275" spans="1:10" ht="25.5" x14ac:dyDescent="0.2">
      <c r="A275" s="273" t="s">
        <v>213</v>
      </c>
      <c r="B275" s="222" t="s">
        <v>485</v>
      </c>
      <c r="C275" s="273" t="s">
        <v>223</v>
      </c>
      <c r="D275" s="273" t="s">
        <v>486</v>
      </c>
      <c r="E275" s="296" t="s">
        <v>230</v>
      </c>
      <c r="F275" s="296"/>
      <c r="G275" s="223" t="s">
        <v>231</v>
      </c>
      <c r="H275" s="224">
        <v>1</v>
      </c>
      <c r="I275" s="225">
        <v>0.9</v>
      </c>
      <c r="J275" s="225">
        <v>0.9</v>
      </c>
    </row>
    <row r="276" spans="1:10" ht="25.5" x14ac:dyDescent="0.2">
      <c r="A276" s="269" t="s">
        <v>222</v>
      </c>
      <c r="B276" s="228" t="s">
        <v>261</v>
      </c>
      <c r="C276" s="269" t="s">
        <v>223</v>
      </c>
      <c r="D276" s="269" t="s">
        <v>262</v>
      </c>
      <c r="E276" s="301" t="s">
        <v>246</v>
      </c>
      <c r="F276" s="301"/>
      <c r="G276" s="229" t="s">
        <v>231</v>
      </c>
      <c r="H276" s="230">
        <v>1</v>
      </c>
      <c r="I276" s="231">
        <v>0.01</v>
      </c>
      <c r="J276" s="231">
        <v>0.01</v>
      </c>
    </row>
    <row r="277" spans="1:10" ht="25.5" x14ac:dyDescent="0.2">
      <c r="A277" s="269" t="s">
        <v>222</v>
      </c>
      <c r="B277" s="228" t="s">
        <v>259</v>
      </c>
      <c r="C277" s="269" t="s">
        <v>223</v>
      </c>
      <c r="D277" s="269" t="s">
        <v>260</v>
      </c>
      <c r="E277" s="301" t="s">
        <v>246</v>
      </c>
      <c r="F277" s="301"/>
      <c r="G277" s="229" t="s">
        <v>231</v>
      </c>
      <c r="H277" s="230">
        <v>1</v>
      </c>
      <c r="I277" s="231">
        <v>1.34</v>
      </c>
      <c r="J277" s="231">
        <v>1.34</v>
      </c>
    </row>
    <row r="278" spans="1:10" ht="25.5" x14ac:dyDescent="0.2">
      <c r="A278" s="269" t="s">
        <v>222</v>
      </c>
      <c r="B278" s="228" t="s">
        <v>437</v>
      </c>
      <c r="C278" s="269" t="s">
        <v>223</v>
      </c>
      <c r="D278" s="269" t="s">
        <v>438</v>
      </c>
      <c r="E278" s="301" t="s">
        <v>234</v>
      </c>
      <c r="F278" s="301"/>
      <c r="G278" s="229" t="s">
        <v>231</v>
      </c>
      <c r="H278" s="230">
        <v>1</v>
      </c>
      <c r="I278" s="231">
        <v>1.2</v>
      </c>
      <c r="J278" s="231">
        <v>1.2</v>
      </c>
    </row>
    <row r="279" spans="1:10" ht="15" customHeight="1" x14ac:dyDescent="0.2">
      <c r="A279" s="269" t="s">
        <v>222</v>
      </c>
      <c r="B279" s="228" t="s">
        <v>257</v>
      </c>
      <c r="C279" s="269" t="s">
        <v>223</v>
      </c>
      <c r="D279" s="269" t="s">
        <v>258</v>
      </c>
      <c r="E279" s="301" t="s">
        <v>246</v>
      </c>
      <c r="F279" s="301"/>
      <c r="G279" s="229" t="s">
        <v>231</v>
      </c>
      <c r="H279" s="230">
        <v>1</v>
      </c>
      <c r="I279" s="231">
        <v>0.63</v>
      </c>
      <c r="J279" s="231">
        <v>0.63</v>
      </c>
    </row>
    <row r="280" spans="1:10" ht="25.5" x14ac:dyDescent="0.2">
      <c r="A280" s="269" t="s">
        <v>222</v>
      </c>
      <c r="B280" s="228" t="s">
        <v>255</v>
      </c>
      <c r="C280" s="269" t="s">
        <v>223</v>
      </c>
      <c r="D280" s="269" t="s">
        <v>256</v>
      </c>
      <c r="E280" s="301" t="s">
        <v>246</v>
      </c>
      <c r="F280" s="301"/>
      <c r="G280" s="229" t="s">
        <v>231</v>
      </c>
      <c r="H280" s="230">
        <v>1</v>
      </c>
      <c r="I280" s="231">
        <v>4.6399999999999997</v>
      </c>
      <c r="J280" s="231">
        <v>4.6399999999999997</v>
      </c>
    </row>
    <row r="281" spans="1:10" ht="25.5" x14ac:dyDescent="0.2">
      <c r="A281" s="269" t="s">
        <v>222</v>
      </c>
      <c r="B281" s="228" t="s">
        <v>439</v>
      </c>
      <c r="C281" s="269" t="s">
        <v>223</v>
      </c>
      <c r="D281" s="269" t="s">
        <v>440</v>
      </c>
      <c r="E281" s="301" t="s">
        <v>234</v>
      </c>
      <c r="F281" s="301"/>
      <c r="G281" s="229" t="s">
        <v>231</v>
      </c>
      <c r="H281" s="230">
        <v>1</v>
      </c>
      <c r="I281" s="231">
        <v>0.85</v>
      </c>
      <c r="J281" s="231">
        <v>0.85</v>
      </c>
    </row>
    <row r="282" spans="1:10" x14ac:dyDescent="0.2">
      <c r="A282" s="269" t="s">
        <v>222</v>
      </c>
      <c r="B282" s="228" t="s">
        <v>487</v>
      </c>
      <c r="C282" s="269" t="s">
        <v>223</v>
      </c>
      <c r="D282" s="269" t="s">
        <v>488</v>
      </c>
      <c r="E282" s="301" t="s">
        <v>245</v>
      </c>
      <c r="F282" s="301"/>
      <c r="G282" s="229" t="s">
        <v>231</v>
      </c>
      <c r="H282" s="230">
        <v>1</v>
      </c>
      <c r="I282" s="231">
        <v>21.03</v>
      </c>
      <c r="J282" s="231">
        <v>21.03</v>
      </c>
    </row>
    <row r="283" spans="1:10" ht="25.5" x14ac:dyDescent="0.2">
      <c r="A283" s="270"/>
      <c r="B283" s="270"/>
      <c r="C283" s="270"/>
      <c r="D283" s="270"/>
      <c r="E283" s="270" t="s">
        <v>217</v>
      </c>
      <c r="F283" s="226">
        <v>21.93</v>
      </c>
      <c r="G283" s="270" t="s">
        <v>218</v>
      </c>
      <c r="H283" s="226">
        <v>0</v>
      </c>
      <c r="I283" s="270" t="s">
        <v>219</v>
      </c>
      <c r="J283" s="226">
        <v>21.93</v>
      </c>
    </row>
    <row r="284" spans="1:10" ht="15" thickBot="1" x14ac:dyDescent="0.25">
      <c r="A284" s="270"/>
      <c r="B284" s="270"/>
      <c r="C284" s="270"/>
      <c r="D284" s="270"/>
      <c r="E284" s="270" t="s">
        <v>220</v>
      </c>
      <c r="F284" s="226">
        <v>8</v>
      </c>
      <c r="G284" s="270"/>
      <c r="H284" s="302" t="s">
        <v>221</v>
      </c>
      <c r="I284" s="302"/>
      <c r="J284" s="226">
        <v>38.6</v>
      </c>
    </row>
    <row r="285" spans="1:10" ht="15" thickTop="1" x14ac:dyDescent="0.2">
      <c r="A285" s="227"/>
      <c r="B285" s="227"/>
      <c r="C285" s="227"/>
      <c r="D285" s="227"/>
      <c r="E285" s="227"/>
      <c r="F285" s="227"/>
      <c r="G285" s="227"/>
      <c r="H285" s="227"/>
      <c r="I285" s="227"/>
      <c r="J285" s="227"/>
    </row>
    <row r="286" spans="1:10" ht="15" x14ac:dyDescent="0.2">
      <c r="A286" s="271"/>
      <c r="B286" s="205" t="s">
        <v>5</v>
      </c>
      <c r="C286" s="271" t="s">
        <v>6</v>
      </c>
      <c r="D286" s="271" t="s">
        <v>7</v>
      </c>
      <c r="E286" s="298" t="s">
        <v>210</v>
      </c>
      <c r="F286" s="298"/>
      <c r="G286" s="204" t="s">
        <v>8</v>
      </c>
      <c r="H286" s="205" t="s">
        <v>9</v>
      </c>
      <c r="I286" s="205" t="s">
        <v>10</v>
      </c>
      <c r="J286" s="205" t="s">
        <v>12</v>
      </c>
    </row>
    <row r="287" spans="1:10" ht="25.5" x14ac:dyDescent="0.2">
      <c r="A287" s="272" t="s">
        <v>211</v>
      </c>
      <c r="B287" s="212" t="s">
        <v>500</v>
      </c>
      <c r="C287" s="272" t="s">
        <v>223</v>
      </c>
      <c r="D287" s="272" t="s">
        <v>472</v>
      </c>
      <c r="E287" s="299" t="s">
        <v>230</v>
      </c>
      <c r="F287" s="299"/>
      <c r="G287" s="211" t="s">
        <v>231</v>
      </c>
      <c r="H287" s="221">
        <v>1</v>
      </c>
      <c r="I287" s="213">
        <v>27.45</v>
      </c>
      <c r="J287" s="213">
        <v>27.45</v>
      </c>
    </row>
    <row r="288" spans="1:10" ht="25.5" x14ac:dyDescent="0.2">
      <c r="A288" s="273" t="s">
        <v>213</v>
      </c>
      <c r="B288" s="222" t="s">
        <v>489</v>
      </c>
      <c r="C288" s="273" t="s">
        <v>223</v>
      </c>
      <c r="D288" s="273" t="s">
        <v>490</v>
      </c>
      <c r="E288" s="296" t="s">
        <v>230</v>
      </c>
      <c r="F288" s="296"/>
      <c r="G288" s="223" t="s">
        <v>231</v>
      </c>
      <c r="H288" s="224">
        <v>1</v>
      </c>
      <c r="I288" s="225">
        <v>0.39</v>
      </c>
      <c r="J288" s="225">
        <v>0.39</v>
      </c>
    </row>
    <row r="289" spans="1:10" x14ac:dyDescent="0.2">
      <c r="A289" s="269" t="s">
        <v>222</v>
      </c>
      <c r="B289" s="228" t="s">
        <v>491</v>
      </c>
      <c r="C289" s="269" t="s">
        <v>223</v>
      </c>
      <c r="D289" s="269" t="s">
        <v>492</v>
      </c>
      <c r="E289" s="301" t="s">
        <v>245</v>
      </c>
      <c r="F289" s="301"/>
      <c r="G289" s="229" t="s">
        <v>231</v>
      </c>
      <c r="H289" s="230">
        <v>1</v>
      </c>
      <c r="I289" s="231">
        <v>19.07</v>
      </c>
      <c r="J289" s="231">
        <v>19.07</v>
      </c>
    </row>
    <row r="290" spans="1:10" ht="25.5" x14ac:dyDescent="0.2">
      <c r="A290" s="269" t="s">
        <v>222</v>
      </c>
      <c r="B290" s="228" t="s">
        <v>261</v>
      </c>
      <c r="C290" s="269" t="s">
        <v>223</v>
      </c>
      <c r="D290" s="269" t="s">
        <v>262</v>
      </c>
      <c r="E290" s="301" t="s">
        <v>246</v>
      </c>
      <c r="F290" s="301"/>
      <c r="G290" s="229" t="s">
        <v>231</v>
      </c>
      <c r="H290" s="230">
        <v>1</v>
      </c>
      <c r="I290" s="231">
        <v>0.01</v>
      </c>
      <c r="J290" s="231">
        <v>0.01</v>
      </c>
    </row>
    <row r="291" spans="1:10" ht="25.5" x14ac:dyDescent="0.2">
      <c r="A291" s="269" t="s">
        <v>222</v>
      </c>
      <c r="B291" s="228" t="s">
        <v>257</v>
      </c>
      <c r="C291" s="269" t="s">
        <v>223</v>
      </c>
      <c r="D291" s="269" t="s">
        <v>258</v>
      </c>
      <c r="E291" s="301" t="s">
        <v>246</v>
      </c>
      <c r="F291" s="301"/>
      <c r="G291" s="229" t="s">
        <v>231</v>
      </c>
      <c r="H291" s="230">
        <v>1</v>
      </c>
      <c r="I291" s="231">
        <v>0.63</v>
      </c>
      <c r="J291" s="231">
        <v>0.63</v>
      </c>
    </row>
    <row r="292" spans="1:10" ht="15" customHeight="1" x14ac:dyDescent="0.2">
      <c r="A292" s="269" t="s">
        <v>222</v>
      </c>
      <c r="B292" s="228" t="s">
        <v>449</v>
      </c>
      <c r="C292" s="269" t="s">
        <v>223</v>
      </c>
      <c r="D292" s="269" t="s">
        <v>450</v>
      </c>
      <c r="E292" s="301" t="s">
        <v>234</v>
      </c>
      <c r="F292" s="301"/>
      <c r="G292" s="229" t="s">
        <v>231</v>
      </c>
      <c r="H292" s="230">
        <v>1</v>
      </c>
      <c r="I292" s="231">
        <v>1.06</v>
      </c>
      <c r="J292" s="231">
        <v>1.06</v>
      </c>
    </row>
    <row r="293" spans="1:10" ht="25.5" x14ac:dyDescent="0.2">
      <c r="A293" s="269" t="s">
        <v>222</v>
      </c>
      <c r="B293" s="228" t="s">
        <v>255</v>
      </c>
      <c r="C293" s="269" t="s">
        <v>223</v>
      </c>
      <c r="D293" s="269" t="s">
        <v>256</v>
      </c>
      <c r="E293" s="301" t="s">
        <v>246</v>
      </c>
      <c r="F293" s="301"/>
      <c r="G293" s="229" t="s">
        <v>231</v>
      </c>
      <c r="H293" s="230">
        <v>1</v>
      </c>
      <c r="I293" s="231">
        <v>4.6399999999999997</v>
      </c>
      <c r="J293" s="231">
        <v>4.6399999999999997</v>
      </c>
    </row>
    <row r="294" spans="1:10" ht="25.5" x14ac:dyDescent="0.2">
      <c r="A294" s="269" t="s">
        <v>222</v>
      </c>
      <c r="B294" s="228" t="s">
        <v>445</v>
      </c>
      <c r="C294" s="269" t="s">
        <v>223</v>
      </c>
      <c r="D294" s="269" t="s">
        <v>446</v>
      </c>
      <c r="E294" s="301" t="s">
        <v>234</v>
      </c>
      <c r="F294" s="301"/>
      <c r="G294" s="229" t="s">
        <v>231</v>
      </c>
      <c r="H294" s="230">
        <v>1</v>
      </c>
      <c r="I294" s="231">
        <v>0.31</v>
      </c>
      <c r="J294" s="231">
        <v>0.31</v>
      </c>
    </row>
    <row r="295" spans="1:10" ht="25.5" x14ac:dyDescent="0.2">
      <c r="A295" s="269" t="s">
        <v>222</v>
      </c>
      <c r="B295" s="228" t="s">
        <v>259</v>
      </c>
      <c r="C295" s="269" t="s">
        <v>223</v>
      </c>
      <c r="D295" s="269" t="s">
        <v>260</v>
      </c>
      <c r="E295" s="301" t="s">
        <v>246</v>
      </c>
      <c r="F295" s="301"/>
      <c r="G295" s="229" t="s">
        <v>231</v>
      </c>
      <c r="H295" s="230">
        <v>1</v>
      </c>
      <c r="I295" s="231">
        <v>1.34</v>
      </c>
      <c r="J295" s="231">
        <v>1.34</v>
      </c>
    </row>
    <row r="296" spans="1:10" ht="25.5" x14ac:dyDescent="0.2">
      <c r="A296" s="270"/>
      <c r="B296" s="270"/>
      <c r="C296" s="270"/>
      <c r="D296" s="270"/>
      <c r="E296" s="270" t="s">
        <v>217</v>
      </c>
      <c r="F296" s="226">
        <v>19.46</v>
      </c>
      <c r="G296" s="270" t="s">
        <v>218</v>
      </c>
      <c r="H296" s="226">
        <v>0</v>
      </c>
      <c r="I296" s="270" t="s">
        <v>219</v>
      </c>
      <c r="J296" s="226">
        <v>19.46</v>
      </c>
    </row>
    <row r="297" spans="1:10" ht="15" thickBot="1" x14ac:dyDescent="0.25">
      <c r="A297" s="270"/>
      <c r="B297" s="270"/>
      <c r="C297" s="270"/>
      <c r="D297" s="270"/>
      <c r="E297" s="270" t="s">
        <v>220</v>
      </c>
      <c r="F297" s="226">
        <v>7.18</v>
      </c>
      <c r="G297" s="270"/>
      <c r="H297" s="302" t="s">
        <v>221</v>
      </c>
      <c r="I297" s="302"/>
      <c r="J297" s="226">
        <v>34.630000000000003</v>
      </c>
    </row>
    <row r="298" spans="1:10" ht="15" thickTop="1" x14ac:dyDescent="0.2">
      <c r="A298" s="227"/>
      <c r="B298" s="227"/>
      <c r="C298" s="227"/>
      <c r="D298" s="227"/>
      <c r="E298" s="227"/>
      <c r="F298" s="227"/>
      <c r="G298" s="227"/>
      <c r="H298" s="227"/>
      <c r="I298" s="227"/>
      <c r="J298" s="227"/>
    </row>
    <row r="299" spans="1:10" ht="15" x14ac:dyDescent="0.2">
      <c r="A299" s="271"/>
      <c r="B299" s="205" t="s">
        <v>5</v>
      </c>
      <c r="C299" s="271" t="s">
        <v>6</v>
      </c>
      <c r="D299" s="271" t="s">
        <v>7</v>
      </c>
      <c r="E299" s="298" t="s">
        <v>210</v>
      </c>
      <c r="F299" s="298"/>
      <c r="G299" s="204" t="s">
        <v>8</v>
      </c>
      <c r="H299" s="205" t="s">
        <v>9</v>
      </c>
      <c r="I299" s="205" t="s">
        <v>10</v>
      </c>
      <c r="J299" s="205" t="s">
        <v>12</v>
      </c>
    </row>
    <row r="300" spans="1:10" ht="25.5" x14ac:dyDescent="0.2">
      <c r="A300" s="272" t="s">
        <v>211</v>
      </c>
      <c r="B300" s="212" t="s">
        <v>250</v>
      </c>
      <c r="C300" s="272" t="s">
        <v>223</v>
      </c>
      <c r="D300" s="272" t="s">
        <v>251</v>
      </c>
      <c r="E300" s="299" t="s">
        <v>230</v>
      </c>
      <c r="F300" s="299"/>
      <c r="G300" s="211" t="s">
        <v>231</v>
      </c>
      <c r="H300" s="221">
        <v>1</v>
      </c>
      <c r="I300" s="213">
        <v>120.29</v>
      </c>
      <c r="J300" s="213">
        <v>120.29</v>
      </c>
    </row>
    <row r="301" spans="1:10" ht="25.5" x14ac:dyDescent="0.2">
      <c r="A301" s="273" t="s">
        <v>213</v>
      </c>
      <c r="B301" s="222" t="s">
        <v>290</v>
      </c>
      <c r="C301" s="273" t="s">
        <v>223</v>
      </c>
      <c r="D301" s="273" t="s">
        <v>291</v>
      </c>
      <c r="E301" s="296" t="s">
        <v>230</v>
      </c>
      <c r="F301" s="296"/>
      <c r="G301" s="223" t="s">
        <v>231</v>
      </c>
      <c r="H301" s="224">
        <v>1</v>
      </c>
      <c r="I301" s="225">
        <v>1.97</v>
      </c>
      <c r="J301" s="225">
        <v>1.97</v>
      </c>
    </row>
    <row r="302" spans="1:10" ht="25.5" x14ac:dyDescent="0.2">
      <c r="A302" s="269" t="s">
        <v>222</v>
      </c>
      <c r="B302" s="228" t="s">
        <v>261</v>
      </c>
      <c r="C302" s="269" t="s">
        <v>223</v>
      </c>
      <c r="D302" s="269" t="s">
        <v>262</v>
      </c>
      <c r="E302" s="301" t="s">
        <v>246</v>
      </c>
      <c r="F302" s="301"/>
      <c r="G302" s="229" t="s">
        <v>231</v>
      </c>
      <c r="H302" s="230">
        <v>1</v>
      </c>
      <c r="I302" s="231">
        <v>0.01</v>
      </c>
      <c r="J302" s="231">
        <v>0.01</v>
      </c>
    </row>
    <row r="303" spans="1:10" ht="15" customHeight="1" x14ac:dyDescent="0.2">
      <c r="A303" s="269" t="s">
        <v>222</v>
      </c>
      <c r="B303" s="228" t="s">
        <v>305</v>
      </c>
      <c r="C303" s="269" t="s">
        <v>223</v>
      </c>
      <c r="D303" s="269" t="s">
        <v>306</v>
      </c>
      <c r="E303" s="301" t="s">
        <v>246</v>
      </c>
      <c r="F303" s="301"/>
      <c r="G303" s="229" t="s">
        <v>231</v>
      </c>
      <c r="H303" s="230">
        <v>1</v>
      </c>
      <c r="I303" s="231">
        <v>0.01</v>
      </c>
      <c r="J303" s="231">
        <v>0.01</v>
      </c>
    </row>
    <row r="304" spans="1:10" x14ac:dyDescent="0.2">
      <c r="A304" s="269" t="s">
        <v>222</v>
      </c>
      <c r="B304" s="228" t="s">
        <v>292</v>
      </c>
      <c r="C304" s="269" t="s">
        <v>223</v>
      </c>
      <c r="D304" s="269" t="s">
        <v>293</v>
      </c>
      <c r="E304" s="301" t="s">
        <v>245</v>
      </c>
      <c r="F304" s="301"/>
      <c r="G304" s="229" t="s">
        <v>231</v>
      </c>
      <c r="H304" s="230">
        <v>1</v>
      </c>
      <c r="I304" s="231">
        <v>116.22</v>
      </c>
      <c r="J304" s="231">
        <v>116.22</v>
      </c>
    </row>
    <row r="305" spans="1:10" ht="25.5" x14ac:dyDescent="0.2">
      <c r="A305" s="269" t="s">
        <v>222</v>
      </c>
      <c r="B305" s="228" t="s">
        <v>259</v>
      </c>
      <c r="C305" s="269" t="s">
        <v>223</v>
      </c>
      <c r="D305" s="269" t="s">
        <v>260</v>
      </c>
      <c r="E305" s="301" t="s">
        <v>246</v>
      </c>
      <c r="F305" s="301"/>
      <c r="G305" s="229" t="s">
        <v>231</v>
      </c>
      <c r="H305" s="230">
        <v>1</v>
      </c>
      <c r="I305" s="231">
        <v>1.34</v>
      </c>
      <c r="J305" s="231">
        <v>1.34</v>
      </c>
    </row>
    <row r="306" spans="1:10" ht="25.5" x14ac:dyDescent="0.2">
      <c r="A306" s="269" t="s">
        <v>222</v>
      </c>
      <c r="B306" s="228" t="s">
        <v>307</v>
      </c>
      <c r="C306" s="269" t="s">
        <v>223</v>
      </c>
      <c r="D306" s="269" t="s">
        <v>308</v>
      </c>
      <c r="E306" s="301" t="s">
        <v>246</v>
      </c>
      <c r="F306" s="301"/>
      <c r="G306" s="229" t="s">
        <v>231</v>
      </c>
      <c r="H306" s="230">
        <v>1</v>
      </c>
      <c r="I306" s="231">
        <v>0.74</v>
      </c>
      <c r="J306" s="231">
        <v>0.74</v>
      </c>
    </row>
    <row r="307" spans="1:10" ht="25.5" x14ac:dyDescent="0.2">
      <c r="A307" s="270"/>
      <c r="B307" s="270"/>
      <c r="C307" s="270"/>
      <c r="D307" s="270"/>
      <c r="E307" s="270" t="s">
        <v>217</v>
      </c>
      <c r="F307" s="226">
        <v>118.19</v>
      </c>
      <c r="G307" s="270" t="s">
        <v>218</v>
      </c>
      <c r="H307" s="226">
        <v>0</v>
      </c>
      <c r="I307" s="270" t="s">
        <v>219</v>
      </c>
      <c r="J307" s="226">
        <v>118.19</v>
      </c>
    </row>
    <row r="308" spans="1:10" ht="15" thickBot="1" x14ac:dyDescent="0.25">
      <c r="A308" s="270"/>
      <c r="B308" s="270"/>
      <c r="C308" s="270"/>
      <c r="D308" s="270"/>
      <c r="E308" s="270" t="s">
        <v>220</v>
      </c>
      <c r="F308" s="226">
        <v>31.47</v>
      </c>
      <c r="G308" s="270"/>
      <c r="H308" s="302" t="s">
        <v>221</v>
      </c>
      <c r="I308" s="302"/>
      <c r="J308" s="226">
        <v>151.76</v>
      </c>
    </row>
    <row r="309" spans="1:10" ht="15" thickTop="1" x14ac:dyDescent="0.2">
      <c r="A309" s="227"/>
      <c r="B309" s="227"/>
      <c r="C309" s="227"/>
      <c r="D309" s="227"/>
      <c r="E309" s="227"/>
      <c r="F309" s="227"/>
      <c r="G309" s="227"/>
      <c r="H309" s="227"/>
      <c r="I309" s="227"/>
      <c r="J309" s="227"/>
    </row>
    <row r="310" spans="1:10" ht="15" customHeight="1" x14ac:dyDescent="0.2">
      <c r="A310" s="271"/>
      <c r="B310" s="205" t="s">
        <v>5</v>
      </c>
      <c r="C310" s="271" t="s">
        <v>6</v>
      </c>
      <c r="D310" s="271" t="s">
        <v>7</v>
      </c>
      <c r="E310" s="298" t="s">
        <v>210</v>
      </c>
      <c r="F310" s="298"/>
      <c r="G310" s="204" t="s">
        <v>8</v>
      </c>
      <c r="H310" s="205" t="s">
        <v>9</v>
      </c>
      <c r="I310" s="205" t="s">
        <v>10</v>
      </c>
      <c r="J310" s="205" t="s">
        <v>12</v>
      </c>
    </row>
    <row r="311" spans="1:10" ht="51" x14ac:dyDescent="0.2">
      <c r="A311" s="272" t="s">
        <v>211</v>
      </c>
      <c r="B311" s="212" t="s">
        <v>529</v>
      </c>
      <c r="C311" s="272" t="s">
        <v>223</v>
      </c>
      <c r="D311" s="272" t="s">
        <v>530</v>
      </c>
      <c r="E311" s="299" t="s">
        <v>224</v>
      </c>
      <c r="F311" s="299"/>
      <c r="G311" s="211" t="s">
        <v>531</v>
      </c>
      <c r="H311" s="221">
        <v>1</v>
      </c>
      <c r="I311" s="213">
        <v>76.16</v>
      </c>
      <c r="J311" s="213">
        <v>76.16</v>
      </c>
    </row>
    <row r="312" spans="1:10" ht="25.5" x14ac:dyDescent="0.2">
      <c r="A312" s="273" t="s">
        <v>213</v>
      </c>
      <c r="B312" s="222" t="s">
        <v>309</v>
      </c>
      <c r="C312" s="273" t="s">
        <v>223</v>
      </c>
      <c r="D312" s="273" t="s">
        <v>310</v>
      </c>
      <c r="E312" s="296" t="s">
        <v>230</v>
      </c>
      <c r="F312" s="296"/>
      <c r="G312" s="223" t="s">
        <v>231</v>
      </c>
      <c r="H312" s="224">
        <v>1</v>
      </c>
      <c r="I312" s="225">
        <v>37.47</v>
      </c>
      <c r="J312" s="225">
        <v>37.47</v>
      </c>
    </row>
    <row r="313" spans="1:10" ht="51" x14ac:dyDescent="0.2">
      <c r="A313" s="273" t="s">
        <v>213</v>
      </c>
      <c r="B313" s="222" t="s">
        <v>382</v>
      </c>
      <c r="C313" s="273" t="s">
        <v>223</v>
      </c>
      <c r="D313" s="273" t="s">
        <v>383</v>
      </c>
      <c r="E313" s="296" t="s">
        <v>224</v>
      </c>
      <c r="F313" s="296"/>
      <c r="G313" s="223" t="s">
        <v>231</v>
      </c>
      <c r="H313" s="224">
        <v>1</v>
      </c>
      <c r="I313" s="225">
        <v>3.86</v>
      </c>
      <c r="J313" s="225">
        <v>3.86</v>
      </c>
    </row>
    <row r="314" spans="1:10" ht="51" x14ac:dyDescent="0.2">
      <c r="A314" s="273" t="s">
        <v>213</v>
      </c>
      <c r="B314" s="222" t="s">
        <v>388</v>
      </c>
      <c r="C314" s="273" t="s">
        <v>223</v>
      </c>
      <c r="D314" s="273" t="s">
        <v>389</v>
      </c>
      <c r="E314" s="296" t="s">
        <v>224</v>
      </c>
      <c r="F314" s="296"/>
      <c r="G314" s="223" t="s">
        <v>231</v>
      </c>
      <c r="H314" s="224">
        <v>1</v>
      </c>
      <c r="I314" s="225">
        <v>9.56</v>
      </c>
      <c r="J314" s="225">
        <v>9.56</v>
      </c>
    </row>
    <row r="315" spans="1:10" ht="51" x14ac:dyDescent="0.2">
      <c r="A315" s="273" t="s">
        <v>213</v>
      </c>
      <c r="B315" s="222" t="s">
        <v>390</v>
      </c>
      <c r="C315" s="273" t="s">
        <v>223</v>
      </c>
      <c r="D315" s="273" t="s">
        <v>391</v>
      </c>
      <c r="E315" s="296" t="s">
        <v>224</v>
      </c>
      <c r="F315" s="296"/>
      <c r="G315" s="223" t="s">
        <v>231</v>
      </c>
      <c r="H315" s="224">
        <v>1</v>
      </c>
      <c r="I315" s="225">
        <v>25.27</v>
      </c>
      <c r="J315" s="225">
        <v>25.27</v>
      </c>
    </row>
    <row r="316" spans="1:10" ht="25.5" x14ac:dyDescent="0.2">
      <c r="A316" s="270"/>
      <c r="B316" s="270"/>
      <c r="C316" s="270"/>
      <c r="D316" s="270"/>
      <c r="E316" s="270" t="s">
        <v>217</v>
      </c>
      <c r="F316" s="226">
        <v>29.98</v>
      </c>
      <c r="G316" s="270" t="s">
        <v>218</v>
      </c>
      <c r="H316" s="226">
        <v>0</v>
      </c>
      <c r="I316" s="270" t="s">
        <v>219</v>
      </c>
      <c r="J316" s="226">
        <v>29.98</v>
      </c>
    </row>
    <row r="317" spans="1:10" ht="15" customHeight="1" thickBot="1" x14ac:dyDescent="0.25">
      <c r="A317" s="270"/>
      <c r="B317" s="270"/>
      <c r="C317" s="270"/>
      <c r="D317" s="270"/>
      <c r="E317" s="270" t="s">
        <v>220</v>
      </c>
      <c r="F317" s="226">
        <v>19.93</v>
      </c>
      <c r="G317" s="270"/>
      <c r="H317" s="302" t="s">
        <v>221</v>
      </c>
      <c r="I317" s="302"/>
      <c r="J317" s="226">
        <v>96.09</v>
      </c>
    </row>
    <row r="318" spans="1:10" ht="15" thickTop="1" x14ac:dyDescent="0.2">
      <c r="A318" s="227"/>
      <c r="B318" s="227"/>
      <c r="C318" s="227"/>
      <c r="D318" s="227"/>
      <c r="E318" s="227"/>
      <c r="F318" s="227"/>
      <c r="G318" s="227"/>
      <c r="H318" s="227"/>
      <c r="I318" s="227"/>
      <c r="J318" s="227"/>
    </row>
    <row r="319" spans="1:10" ht="15" x14ac:dyDescent="0.2">
      <c r="A319" s="271"/>
      <c r="B319" s="205" t="s">
        <v>5</v>
      </c>
      <c r="C319" s="271" t="s">
        <v>6</v>
      </c>
      <c r="D319" s="271" t="s">
        <v>7</v>
      </c>
      <c r="E319" s="298" t="s">
        <v>210</v>
      </c>
      <c r="F319" s="298"/>
      <c r="G319" s="204" t="s">
        <v>8</v>
      </c>
      <c r="H319" s="205" t="s">
        <v>9</v>
      </c>
      <c r="I319" s="205" t="s">
        <v>10</v>
      </c>
      <c r="J319" s="205" t="s">
        <v>12</v>
      </c>
    </row>
    <row r="320" spans="1:10" ht="51" x14ac:dyDescent="0.2">
      <c r="A320" s="272" t="s">
        <v>211</v>
      </c>
      <c r="B320" s="212" t="s">
        <v>359</v>
      </c>
      <c r="C320" s="272" t="s">
        <v>223</v>
      </c>
      <c r="D320" s="272" t="s">
        <v>532</v>
      </c>
      <c r="E320" s="299" t="s">
        <v>224</v>
      </c>
      <c r="F320" s="299"/>
      <c r="G320" s="211" t="s">
        <v>225</v>
      </c>
      <c r="H320" s="221">
        <v>1</v>
      </c>
      <c r="I320" s="213">
        <v>272.89999999999998</v>
      </c>
      <c r="J320" s="213">
        <v>272.89999999999998</v>
      </c>
    </row>
    <row r="321" spans="1:10" ht="51" x14ac:dyDescent="0.2">
      <c r="A321" s="273" t="s">
        <v>213</v>
      </c>
      <c r="B321" s="222" t="s">
        <v>382</v>
      </c>
      <c r="C321" s="273" t="s">
        <v>223</v>
      </c>
      <c r="D321" s="273" t="s">
        <v>383</v>
      </c>
      <c r="E321" s="296" t="s">
        <v>224</v>
      </c>
      <c r="F321" s="296"/>
      <c r="G321" s="223" t="s">
        <v>231</v>
      </c>
      <c r="H321" s="224">
        <v>1</v>
      </c>
      <c r="I321" s="225">
        <v>3.86</v>
      </c>
      <c r="J321" s="225">
        <v>3.86</v>
      </c>
    </row>
    <row r="322" spans="1:10" ht="25.5" x14ac:dyDescent="0.2">
      <c r="A322" s="273" t="s">
        <v>213</v>
      </c>
      <c r="B322" s="222" t="s">
        <v>309</v>
      </c>
      <c r="C322" s="273" t="s">
        <v>223</v>
      </c>
      <c r="D322" s="273" t="s">
        <v>310</v>
      </c>
      <c r="E322" s="296" t="s">
        <v>230</v>
      </c>
      <c r="F322" s="296"/>
      <c r="G322" s="223" t="s">
        <v>231</v>
      </c>
      <c r="H322" s="224">
        <v>1</v>
      </c>
      <c r="I322" s="225">
        <v>37.47</v>
      </c>
      <c r="J322" s="225">
        <v>37.47</v>
      </c>
    </row>
    <row r="323" spans="1:10" ht="51" x14ac:dyDescent="0.2">
      <c r="A323" s="273" t="s">
        <v>213</v>
      </c>
      <c r="B323" s="222" t="s">
        <v>384</v>
      </c>
      <c r="C323" s="273" t="s">
        <v>223</v>
      </c>
      <c r="D323" s="273" t="s">
        <v>385</v>
      </c>
      <c r="E323" s="296" t="s">
        <v>224</v>
      </c>
      <c r="F323" s="296"/>
      <c r="G323" s="223" t="s">
        <v>231</v>
      </c>
      <c r="H323" s="224">
        <v>1</v>
      </c>
      <c r="I323" s="225">
        <v>43.98</v>
      </c>
      <c r="J323" s="225">
        <v>43.98</v>
      </c>
    </row>
    <row r="324" spans="1:10" ht="15" customHeight="1" x14ac:dyDescent="0.2">
      <c r="A324" s="273" t="s">
        <v>213</v>
      </c>
      <c r="B324" s="222" t="s">
        <v>386</v>
      </c>
      <c r="C324" s="273" t="s">
        <v>223</v>
      </c>
      <c r="D324" s="273" t="s">
        <v>387</v>
      </c>
      <c r="E324" s="296" t="s">
        <v>224</v>
      </c>
      <c r="F324" s="296"/>
      <c r="G324" s="223" t="s">
        <v>231</v>
      </c>
      <c r="H324" s="224">
        <v>1</v>
      </c>
      <c r="I324" s="225">
        <v>152.76</v>
      </c>
      <c r="J324" s="225">
        <v>152.76</v>
      </c>
    </row>
    <row r="325" spans="1:10" ht="51" x14ac:dyDescent="0.2">
      <c r="A325" s="273" t="s">
        <v>213</v>
      </c>
      <c r="B325" s="222" t="s">
        <v>388</v>
      </c>
      <c r="C325" s="273" t="s">
        <v>223</v>
      </c>
      <c r="D325" s="273" t="s">
        <v>389</v>
      </c>
      <c r="E325" s="296" t="s">
        <v>224</v>
      </c>
      <c r="F325" s="296"/>
      <c r="G325" s="223" t="s">
        <v>231</v>
      </c>
      <c r="H325" s="224">
        <v>1</v>
      </c>
      <c r="I325" s="225">
        <v>9.56</v>
      </c>
      <c r="J325" s="225">
        <v>9.56</v>
      </c>
    </row>
    <row r="326" spans="1:10" ht="51" x14ac:dyDescent="0.2">
      <c r="A326" s="273" t="s">
        <v>213</v>
      </c>
      <c r="B326" s="222" t="s">
        <v>390</v>
      </c>
      <c r="C326" s="273" t="s">
        <v>223</v>
      </c>
      <c r="D326" s="273" t="s">
        <v>391</v>
      </c>
      <c r="E326" s="296" t="s">
        <v>224</v>
      </c>
      <c r="F326" s="296"/>
      <c r="G326" s="223" t="s">
        <v>231</v>
      </c>
      <c r="H326" s="224">
        <v>1</v>
      </c>
      <c r="I326" s="225">
        <v>25.27</v>
      </c>
      <c r="J326" s="225">
        <v>25.27</v>
      </c>
    </row>
    <row r="327" spans="1:10" ht="25.5" x14ac:dyDescent="0.2">
      <c r="A327" s="270"/>
      <c r="B327" s="270"/>
      <c r="C327" s="270"/>
      <c r="D327" s="270"/>
      <c r="E327" s="270" t="s">
        <v>217</v>
      </c>
      <c r="F327" s="226">
        <v>29.98</v>
      </c>
      <c r="G327" s="270" t="s">
        <v>218</v>
      </c>
      <c r="H327" s="226">
        <v>0</v>
      </c>
      <c r="I327" s="270" t="s">
        <v>219</v>
      </c>
      <c r="J327" s="226">
        <v>29.98</v>
      </c>
    </row>
    <row r="328" spans="1:10" ht="15" thickBot="1" x14ac:dyDescent="0.25">
      <c r="A328" s="270"/>
      <c r="B328" s="270"/>
      <c r="C328" s="270"/>
      <c r="D328" s="270"/>
      <c r="E328" s="270" t="s">
        <v>220</v>
      </c>
      <c r="F328" s="226">
        <v>71.41</v>
      </c>
      <c r="G328" s="270"/>
      <c r="H328" s="302" t="s">
        <v>221</v>
      </c>
      <c r="I328" s="302"/>
      <c r="J328" s="226">
        <v>344.31</v>
      </c>
    </row>
    <row r="329" spans="1:10" ht="15" thickTop="1" x14ac:dyDescent="0.2">
      <c r="A329" s="227"/>
      <c r="B329" s="227"/>
      <c r="C329" s="227"/>
      <c r="D329" s="227"/>
      <c r="E329" s="227"/>
      <c r="F329" s="227"/>
      <c r="G329" s="227"/>
      <c r="H329" s="227"/>
      <c r="I329" s="227"/>
      <c r="J329" s="227"/>
    </row>
    <row r="330" spans="1:10" ht="15" customHeight="1" x14ac:dyDescent="0.2">
      <c r="A330" s="271"/>
      <c r="B330" s="205" t="s">
        <v>5</v>
      </c>
      <c r="C330" s="271" t="s">
        <v>6</v>
      </c>
      <c r="D330" s="271" t="s">
        <v>7</v>
      </c>
      <c r="E330" s="298" t="s">
        <v>210</v>
      </c>
      <c r="F330" s="298"/>
      <c r="G330" s="204" t="s">
        <v>8</v>
      </c>
      <c r="H330" s="205" t="s">
        <v>9</v>
      </c>
      <c r="I330" s="205" t="s">
        <v>10</v>
      </c>
      <c r="J330" s="205" t="s">
        <v>12</v>
      </c>
    </row>
    <row r="331" spans="1:10" ht="51" x14ac:dyDescent="0.2">
      <c r="A331" s="272" t="s">
        <v>211</v>
      </c>
      <c r="B331" s="212" t="s">
        <v>390</v>
      </c>
      <c r="C331" s="272" t="s">
        <v>223</v>
      </c>
      <c r="D331" s="272" t="s">
        <v>391</v>
      </c>
      <c r="E331" s="299" t="s">
        <v>224</v>
      </c>
      <c r="F331" s="299"/>
      <c r="G331" s="211" t="s">
        <v>231</v>
      </c>
      <c r="H331" s="221">
        <v>1</v>
      </c>
      <c r="I331" s="213">
        <v>25.27</v>
      </c>
      <c r="J331" s="213">
        <v>25.27</v>
      </c>
    </row>
    <row r="332" spans="1:10" ht="38.25" x14ac:dyDescent="0.2">
      <c r="A332" s="269" t="s">
        <v>222</v>
      </c>
      <c r="B332" s="228" t="s">
        <v>501</v>
      </c>
      <c r="C332" s="269" t="s">
        <v>223</v>
      </c>
      <c r="D332" s="269" t="s">
        <v>502</v>
      </c>
      <c r="E332" s="301" t="s">
        <v>275</v>
      </c>
      <c r="F332" s="301"/>
      <c r="G332" s="229" t="s">
        <v>24</v>
      </c>
      <c r="H332" s="230">
        <v>3.43E-5</v>
      </c>
      <c r="I332" s="231">
        <v>577783.76</v>
      </c>
      <c r="J332" s="231">
        <v>19.809999999999999</v>
      </c>
    </row>
    <row r="333" spans="1:10" ht="51" x14ac:dyDescent="0.2">
      <c r="A333" s="269" t="s">
        <v>222</v>
      </c>
      <c r="B333" s="228" t="s">
        <v>311</v>
      </c>
      <c r="C333" s="269" t="s">
        <v>223</v>
      </c>
      <c r="D333" s="269" t="s">
        <v>312</v>
      </c>
      <c r="E333" s="301" t="s">
        <v>275</v>
      </c>
      <c r="F333" s="301"/>
      <c r="G333" s="229" t="s">
        <v>24</v>
      </c>
      <c r="H333" s="230">
        <v>5.5099999999999998E-5</v>
      </c>
      <c r="I333" s="231">
        <v>99264.639999999999</v>
      </c>
      <c r="J333" s="231">
        <v>5.46</v>
      </c>
    </row>
    <row r="334" spans="1:10" ht="25.5" x14ac:dyDescent="0.2">
      <c r="A334" s="270"/>
      <c r="B334" s="270"/>
      <c r="C334" s="270"/>
      <c r="D334" s="270"/>
      <c r="E334" s="270" t="s">
        <v>217</v>
      </c>
      <c r="F334" s="226">
        <v>0</v>
      </c>
      <c r="G334" s="270" t="s">
        <v>218</v>
      </c>
      <c r="H334" s="226">
        <v>0</v>
      </c>
      <c r="I334" s="270" t="s">
        <v>219</v>
      </c>
      <c r="J334" s="226">
        <v>0</v>
      </c>
    </row>
    <row r="335" spans="1:10" ht="15" thickBot="1" x14ac:dyDescent="0.25">
      <c r="A335" s="270"/>
      <c r="B335" s="270"/>
      <c r="C335" s="270"/>
      <c r="D335" s="270"/>
      <c r="E335" s="270" t="s">
        <v>220</v>
      </c>
      <c r="F335" s="226">
        <v>6.61</v>
      </c>
      <c r="G335" s="270"/>
      <c r="H335" s="302" t="s">
        <v>221</v>
      </c>
      <c r="I335" s="302"/>
      <c r="J335" s="226">
        <v>31.88</v>
      </c>
    </row>
    <row r="336" spans="1:10" ht="15" thickTop="1" x14ac:dyDescent="0.2">
      <c r="A336" s="227"/>
      <c r="B336" s="227"/>
      <c r="C336" s="227"/>
      <c r="D336" s="227"/>
      <c r="E336" s="227"/>
      <c r="F336" s="227"/>
      <c r="G336" s="227"/>
      <c r="H336" s="227"/>
      <c r="I336" s="227"/>
      <c r="J336" s="227"/>
    </row>
    <row r="337" spans="1:10" ht="15" customHeight="1" x14ac:dyDescent="0.2">
      <c r="A337" s="271"/>
      <c r="B337" s="205" t="s">
        <v>5</v>
      </c>
      <c r="C337" s="271" t="s">
        <v>6</v>
      </c>
      <c r="D337" s="271" t="s">
        <v>7</v>
      </c>
      <c r="E337" s="298" t="s">
        <v>210</v>
      </c>
      <c r="F337" s="298"/>
      <c r="G337" s="204" t="s">
        <v>8</v>
      </c>
      <c r="H337" s="205" t="s">
        <v>9</v>
      </c>
      <c r="I337" s="205" t="s">
        <v>10</v>
      </c>
      <c r="J337" s="205" t="s">
        <v>12</v>
      </c>
    </row>
    <row r="338" spans="1:10" ht="51" x14ac:dyDescent="0.2">
      <c r="A338" s="272" t="s">
        <v>211</v>
      </c>
      <c r="B338" s="212" t="s">
        <v>388</v>
      </c>
      <c r="C338" s="272" t="s">
        <v>223</v>
      </c>
      <c r="D338" s="272" t="s">
        <v>389</v>
      </c>
      <c r="E338" s="299" t="s">
        <v>224</v>
      </c>
      <c r="F338" s="299"/>
      <c r="G338" s="211" t="s">
        <v>231</v>
      </c>
      <c r="H338" s="221">
        <v>1</v>
      </c>
      <c r="I338" s="213">
        <v>9.56</v>
      </c>
      <c r="J338" s="213">
        <v>9.56</v>
      </c>
    </row>
    <row r="339" spans="1:10" ht="51" x14ac:dyDescent="0.2">
      <c r="A339" s="269" t="s">
        <v>222</v>
      </c>
      <c r="B339" s="228" t="s">
        <v>311</v>
      </c>
      <c r="C339" s="269" t="s">
        <v>223</v>
      </c>
      <c r="D339" s="269" t="s">
        <v>312</v>
      </c>
      <c r="E339" s="301" t="s">
        <v>275</v>
      </c>
      <c r="F339" s="301"/>
      <c r="G339" s="229" t="s">
        <v>24</v>
      </c>
      <c r="H339" s="230">
        <v>1.4399999999999999E-5</v>
      </c>
      <c r="I339" s="231">
        <v>99264.639999999999</v>
      </c>
      <c r="J339" s="231">
        <v>1.42</v>
      </c>
    </row>
    <row r="340" spans="1:10" ht="38.25" x14ac:dyDescent="0.2">
      <c r="A340" s="269" t="s">
        <v>222</v>
      </c>
      <c r="B340" s="228" t="s">
        <v>501</v>
      </c>
      <c r="C340" s="269" t="s">
        <v>223</v>
      </c>
      <c r="D340" s="269" t="s">
        <v>502</v>
      </c>
      <c r="E340" s="301" t="s">
        <v>275</v>
      </c>
      <c r="F340" s="301"/>
      <c r="G340" s="229" t="s">
        <v>24</v>
      </c>
      <c r="H340" s="230">
        <v>1.4100000000000001E-5</v>
      </c>
      <c r="I340" s="231">
        <v>577783.76</v>
      </c>
      <c r="J340" s="231">
        <v>8.14</v>
      </c>
    </row>
    <row r="341" spans="1:10" ht="14.25" customHeight="1" x14ac:dyDescent="0.2">
      <c r="A341" s="270"/>
      <c r="B341" s="270"/>
      <c r="C341" s="270"/>
      <c r="D341" s="270"/>
      <c r="E341" s="270" t="s">
        <v>217</v>
      </c>
      <c r="F341" s="226">
        <v>0</v>
      </c>
      <c r="G341" s="270" t="s">
        <v>218</v>
      </c>
      <c r="H341" s="226">
        <v>0</v>
      </c>
      <c r="I341" s="270" t="s">
        <v>219</v>
      </c>
      <c r="J341" s="226">
        <v>0</v>
      </c>
    </row>
    <row r="342" spans="1:10" ht="14.25" customHeight="1" thickBot="1" x14ac:dyDescent="0.25">
      <c r="A342" s="270"/>
      <c r="B342" s="270"/>
      <c r="C342" s="270"/>
      <c r="D342" s="270"/>
      <c r="E342" s="270" t="s">
        <v>220</v>
      </c>
      <c r="F342" s="226">
        <v>2.5</v>
      </c>
      <c r="G342" s="270"/>
      <c r="H342" s="302" t="s">
        <v>221</v>
      </c>
      <c r="I342" s="302"/>
      <c r="J342" s="226">
        <v>12.06</v>
      </c>
    </row>
    <row r="343" spans="1:10" ht="14.25" customHeight="1" thickTop="1" x14ac:dyDescent="0.2">
      <c r="A343" s="227"/>
      <c r="B343" s="227"/>
      <c r="C343" s="227"/>
      <c r="D343" s="227"/>
      <c r="E343" s="227"/>
      <c r="F343" s="227"/>
      <c r="G343" s="227"/>
      <c r="H343" s="227"/>
      <c r="I343" s="227"/>
      <c r="J343" s="227"/>
    </row>
    <row r="344" spans="1:10" ht="15" customHeight="1" x14ac:dyDescent="0.2">
      <c r="A344" s="271"/>
      <c r="B344" s="205" t="s">
        <v>5</v>
      </c>
      <c r="C344" s="271" t="s">
        <v>6</v>
      </c>
      <c r="D344" s="271" t="s">
        <v>7</v>
      </c>
      <c r="E344" s="298" t="s">
        <v>210</v>
      </c>
      <c r="F344" s="298"/>
      <c r="G344" s="204" t="s">
        <v>8</v>
      </c>
      <c r="H344" s="205" t="s">
        <v>9</v>
      </c>
      <c r="I344" s="205" t="s">
        <v>10</v>
      </c>
      <c r="J344" s="205" t="s">
        <v>12</v>
      </c>
    </row>
    <row r="345" spans="1:10" ht="51" x14ac:dyDescent="0.2">
      <c r="A345" s="272" t="s">
        <v>211</v>
      </c>
      <c r="B345" s="212" t="s">
        <v>384</v>
      </c>
      <c r="C345" s="272" t="s">
        <v>223</v>
      </c>
      <c r="D345" s="272" t="s">
        <v>385</v>
      </c>
      <c r="E345" s="299" t="s">
        <v>224</v>
      </c>
      <c r="F345" s="299"/>
      <c r="G345" s="211" t="s">
        <v>231</v>
      </c>
      <c r="H345" s="221">
        <v>1</v>
      </c>
      <c r="I345" s="213">
        <v>43.98</v>
      </c>
      <c r="J345" s="213">
        <v>43.98</v>
      </c>
    </row>
    <row r="346" spans="1:10" ht="51" x14ac:dyDescent="0.2">
      <c r="A346" s="269" t="s">
        <v>222</v>
      </c>
      <c r="B346" s="228" t="s">
        <v>311</v>
      </c>
      <c r="C346" s="269" t="s">
        <v>223</v>
      </c>
      <c r="D346" s="269" t="s">
        <v>312</v>
      </c>
      <c r="E346" s="301" t="s">
        <v>275</v>
      </c>
      <c r="F346" s="301"/>
      <c r="G346" s="229" t="s">
        <v>24</v>
      </c>
      <c r="H346" s="230">
        <v>6.8899999999999994E-5</v>
      </c>
      <c r="I346" s="231">
        <v>99264.639999999999</v>
      </c>
      <c r="J346" s="231">
        <v>6.83</v>
      </c>
    </row>
    <row r="347" spans="1:10" ht="38.25" x14ac:dyDescent="0.2">
      <c r="A347" s="269" t="s">
        <v>222</v>
      </c>
      <c r="B347" s="228" t="s">
        <v>501</v>
      </c>
      <c r="C347" s="269" t="s">
        <v>223</v>
      </c>
      <c r="D347" s="269" t="s">
        <v>502</v>
      </c>
      <c r="E347" s="301" t="s">
        <v>275</v>
      </c>
      <c r="F347" s="301"/>
      <c r="G347" s="229" t="s">
        <v>24</v>
      </c>
      <c r="H347" s="230">
        <v>6.4300000000000004E-5</v>
      </c>
      <c r="I347" s="231">
        <v>577783.76</v>
      </c>
      <c r="J347" s="231">
        <v>37.15</v>
      </c>
    </row>
    <row r="348" spans="1:10" ht="25.5" x14ac:dyDescent="0.2">
      <c r="A348" s="270"/>
      <c r="B348" s="270"/>
      <c r="C348" s="270"/>
      <c r="D348" s="270"/>
      <c r="E348" s="270" t="s">
        <v>217</v>
      </c>
      <c r="F348" s="226">
        <v>0</v>
      </c>
      <c r="G348" s="270" t="s">
        <v>218</v>
      </c>
      <c r="H348" s="226">
        <v>0</v>
      </c>
      <c r="I348" s="270" t="s">
        <v>219</v>
      </c>
      <c r="J348" s="226">
        <v>0</v>
      </c>
    </row>
    <row r="349" spans="1:10" ht="15" thickBot="1" x14ac:dyDescent="0.25">
      <c r="A349" s="270"/>
      <c r="B349" s="270"/>
      <c r="C349" s="270"/>
      <c r="D349" s="270"/>
      <c r="E349" s="270" t="s">
        <v>220</v>
      </c>
      <c r="F349" s="226">
        <v>11.5</v>
      </c>
      <c r="G349" s="270"/>
      <c r="H349" s="302" t="s">
        <v>221</v>
      </c>
      <c r="I349" s="302"/>
      <c r="J349" s="226">
        <v>55.48</v>
      </c>
    </row>
    <row r="350" spans="1:10" ht="15" customHeight="1" thickTop="1" x14ac:dyDescent="0.2">
      <c r="A350" s="227"/>
      <c r="B350" s="227"/>
      <c r="C350" s="227"/>
      <c r="D350" s="227"/>
      <c r="E350" s="227"/>
      <c r="F350" s="227"/>
      <c r="G350" s="227"/>
      <c r="H350" s="227"/>
      <c r="I350" s="227"/>
      <c r="J350" s="227"/>
    </row>
    <row r="351" spans="1:10" ht="15" x14ac:dyDescent="0.2">
      <c r="A351" s="271"/>
      <c r="B351" s="205" t="s">
        <v>5</v>
      </c>
      <c r="C351" s="271" t="s">
        <v>6</v>
      </c>
      <c r="D351" s="271" t="s">
        <v>7</v>
      </c>
      <c r="E351" s="298" t="s">
        <v>210</v>
      </c>
      <c r="F351" s="298"/>
      <c r="G351" s="204" t="s">
        <v>8</v>
      </c>
      <c r="H351" s="205" t="s">
        <v>9</v>
      </c>
      <c r="I351" s="205" t="s">
        <v>10</v>
      </c>
      <c r="J351" s="205" t="s">
        <v>12</v>
      </c>
    </row>
    <row r="352" spans="1:10" ht="51" x14ac:dyDescent="0.2">
      <c r="A352" s="272" t="s">
        <v>211</v>
      </c>
      <c r="B352" s="212" t="s">
        <v>386</v>
      </c>
      <c r="C352" s="272" t="s">
        <v>223</v>
      </c>
      <c r="D352" s="272" t="s">
        <v>387</v>
      </c>
      <c r="E352" s="299" t="s">
        <v>224</v>
      </c>
      <c r="F352" s="299"/>
      <c r="G352" s="211" t="s">
        <v>231</v>
      </c>
      <c r="H352" s="221">
        <v>1</v>
      </c>
      <c r="I352" s="213">
        <v>152.76</v>
      </c>
      <c r="J352" s="213">
        <v>152.76</v>
      </c>
    </row>
    <row r="353" spans="1:10" x14ac:dyDescent="0.2">
      <c r="A353" s="269" t="s">
        <v>222</v>
      </c>
      <c r="B353" s="228" t="s">
        <v>269</v>
      </c>
      <c r="C353" s="269" t="s">
        <v>223</v>
      </c>
      <c r="D353" s="269" t="s">
        <v>270</v>
      </c>
      <c r="E353" s="301" t="s">
        <v>246</v>
      </c>
      <c r="F353" s="301"/>
      <c r="G353" s="229" t="s">
        <v>72</v>
      </c>
      <c r="H353" s="230">
        <v>26.43</v>
      </c>
      <c r="I353" s="231">
        <v>5.78</v>
      </c>
      <c r="J353" s="231">
        <v>152.76</v>
      </c>
    </row>
    <row r="354" spans="1:10" ht="14.25" customHeight="1" x14ac:dyDescent="0.2">
      <c r="A354" s="270"/>
      <c r="B354" s="270"/>
      <c r="C354" s="270"/>
      <c r="D354" s="270"/>
      <c r="E354" s="270" t="s">
        <v>217</v>
      </c>
      <c r="F354" s="226">
        <v>0</v>
      </c>
      <c r="G354" s="270" t="s">
        <v>218</v>
      </c>
      <c r="H354" s="226">
        <v>0</v>
      </c>
      <c r="I354" s="270" t="s">
        <v>219</v>
      </c>
      <c r="J354" s="226">
        <v>0</v>
      </c>
    </row>
    <row r="355" spans="1:10" ht="14.25" customHeight="1" thickBot="1" x14ac:dyDescent="0.25">
      <c r="A355" s="270"/>
      <c r="B355" s="270"/>
      <c r="C355" s="270"/>
      <c r="D355" s="270"/>
      <c r="E355" s="270" t="s">
        <v>220</v>
      </c>
      <c r="F355" s="226">
        <v>39.97</v>
      </c>
      <c r="G355" s="270"/>
      <c r="H355" s="302" t="s">
        <v>221</v>
      </c>
      <c r="I355" s="302"/>
      <c r="J355" s="226">
        <v>192.73</v>
      </c>
    </row>
    <row r="356" spans="1:10" ht="14.25" customHeight="1" thickTop="1" x14ac:dyDescent="0.2">
      <c r="A356" s="227"/>
      <c r="B356" s="227"/>
      <c r="C356" s="227"/>
      <c r="D356" s="227"/>
      <c r="E356" s="227"/>
      <c r="F356" s="227"/>
      <c r="G356" s="227"/>
      <c r="H356" s="227"/>
      <c r="I356" s="227"/>
      <c r="J356" s="227"/>
    </row>
    <row r="357" spans="1:10" ht="15" customHeight="1" x14ac:dyDescent="0.2">
      <c r="A357" s="271"/>
      <c r="B357" s="205" t="s">
        <v>5</v>
      </c>
      <c r="C357" s="271" t="s">
        <v>6</v>
      </c>
      <c r="D357" s="271" t="s">
        <v>7</v>
      </c>
      <c r="E357" s="298" t="s">
        <v>210</v>
      </c>
      <c r="F357" s="298"/>
      <c r="G357" s="204" t="s">
        <v>8</v>
      </c>
      <c r="H357" s="205" t="s">
        <v>9</v>
      </c>
      <c r="I357" s="205" t="s">
        <v>10</v>
      </c>
      <c r="J357" s="205" t="s">
        <v>12</v>
      </c>
    </row>
    <row r="358" spans="1:10" ht="51" x14ac:dyDescent="0.2">
      <c r="A358" s="272" t="s">
        <v>211</v>
      </c>
      <c r="B358" s="212" t="s">
        <v>382</v>
      </c>
      <c r="C358" s="272" t="s">
        <v>223</v>
      </c>
      <c r="D358" s="272" t="s">
        <v>383</v>
      </c>
      <c r="E358" s="299" t="s">
        <v>224</v>
      </c>
      <c r="F358" s="299"/>
      <c r="G358" s="211" t="s">
        <v>231</v>
      </c>
      <c r="H358" s="221">
        <v>1</v>
      </c>
      <c r="I358" s="213">
        <v>3.86</v>
      </c>
      <c r="J358" s="213">
        <v>3.86</v>
      </c>
    </row>
    <row r="359" spans="1:10" ht="51" x14ac:dyDescent="0.2">
      <c r="A359" s="269" t="s">
        <v>222</v>
      </c>
      <c r="B359" s="228" t="s">
        <v>311</v>
      </c>
      <c r="C359" s="269" t="s">
        <v>223</v>
      </c>
      <c r="D359" s="269" t="s">
        <v>312</v>
      </c>
      <c r="E359" s="301" t="s">
        <v>275</v>
      </c>
      <c r="F359" s="301"/>
      <c r="G359" s="229" t="s">
        <v>24</v>
      </c>
      <c r="H359" s="230">
        <v>5.8000000000000004E-6</v>
      </c>
      <c r="I359" s="231">
        <v>99264.639999999999</v>
      </c>
      <c r="J359" s="231">
        <v>0.56999999999999995</v>
      </c>
    </row>
    <row r="360" spans="1:10" ht="38.25" x14ac:dyDescent="0.2">
      <c r="A360" s="269" t="s">
        <v>222</v>
      </c>
      <c r="B360" s="228" t="s">
        <v>501</v>
      </c>
      <c r="C360" s="269" t="s">
        <v>223</v>
      </c>
      <c r="D360" s="269" t="s">
        <v>502</v>
      </c>
      <c r="E360" s="301" t="s">
        <v>275</v>
      </c>
      <c r="F360" s="301"/>
      <c r="G360" s="229" t="s">
        <v>24</v>
      </c>
      <c r="H360" s="230">
        <v>5.6999999999999996E-6</v>
      </c>
      <c r="I360" s="231">
        <v>577783.76</v>
      </c>
      <c r="J360" s="231">
        <v>3.29</v>
      </c>
    </row>
    <row r="361" spans="1:10" ht="25.5" x14ac:dyDescent="0.2">
      <c r="A361" s="270"/>
      <c r="B361" s="270"/>
      <c r="C361" s="270"/>
      <c r="D361" s="270"/>
      <c r="E361" s="270" t="s">
        <v>217</v>
      </c>
      <c r="F361" s="226">
        <v>0</v>
      </c>
      <c r="G361" s="270" t="s">
        <v>218</v>
      </c>
      <c r="H361" s="226">
        <v>0</v>
      </c>
      <c r="I361" s="270" t="s">
        <v>219</v>
      </c>
      <c r="J361" s="226">
        <v>0</v>
      </c>
    </row>
    <row r="362" spans="1:10" ht="15" thickBot="1" x14ac:dyDescent="0.25">
      <c r="A362" s="270"/>
      <c r="B362" s="270"/>
      <c r="C362" s="270"/>
      <c r="D362" s="270"/>
      <c r="E362" s="270" t="s">
        <v>220</v>
      </c>
      <c r="F362" s="226">
        <v>1.01</v>
      </c>
      <c r="G362" s="270"/>
      <c r="H362" s="302" t="s">
        <v>221</v>
      </c>
      <c r="I362" s="302"/>
      <c r="J362" s="226">
        <v>4.87</v>
      </c>
    </row>
    <row r="363" spans="1:10" ht="15" thickTop="1" x14ac:dyDescent="0.2">
      <c r="A363" s="227"/>
      <c r="B363" s="227"/>
      <c r="C363" s="227"/>
      <c r="D363" s="227"/>
      <c r="E363" s="227"/>
      <c r="F363" s="227"/>
      <c r="G363" s="227"/>
      <c r="H363" s="227"/>
      <c r="I363" s="227"/>
      <c r="J363" s="227"/>
    </row>
    <row r="364" spans="1:10" ht="15" x14ac:dyDescent="0.2">
      <c r="A364" s="271"/>
      <c r="B364" s="205" t="s">
        <v>5</v>
      </c>
      <c r="C364" s="271" t="s">
        <v>6</v>
      </c>
      <c r="D364" s="271" t="s">
        <v>7</v>
      </c>
      <c r="E364" s="298" t="s">
        <v>210</v>
      </c>
      <c r="F364" s="298"/>
      <c r="G364" s="204" t="s">
        <v>8</v>
      </c>
      <c r="H364" s="205" t="s">
        <v>9</v>
      </c>
      <c r="I364" s="205" t="s">
        <v>10</v>
      </c>
      <c r="J364" s="205" t="s">
        <v>12</v>
      </c>
    </row>
    <row r="365" spans="1:10" ht="15" customHeight="1" x14ac:dyDescent="0.2">
      <c r="A365" s="272" t="s">
        <v>211</v>
      </c>
      <c r="B365" s="212" t="s">
        <v>503</v>
      </c>
      <c r="C365" s="272" t="s">
        <v>364</v>
      </c>
      <c r="D365" s="272" t="s">
        <v>404</v>
      </c>
      <c r="E365" s="299" t="s">
        <v>394</v>
      </c>
      <c r="F365" s="299"/>
      <c r="G365" s="211" t="s">
        <v>216</v>
      </c>
      <c r="H365" s="221">
        <v>1</v>
      </c>
      <c r="I365" s="213">
        <v>236.82</v>
      </c>
      <c r="J365" s="213">
        <v>236.82</v>
      </c>
    </row>
    <row r="366" spans="1:10" x14ac:dyDescent="0.2">
      <c r="A366" s="294"/>
      <c r="B366" s="294"/>
      <c r="C366" s="294"/>
      <c r="D366" s="294"/>
      <c r="E366" s="294"/>
      <c r="F366" s="294" t="s">
        <v>395</v>
      </c>
      <c r="G366" s="294"/>
      <c r="H366" s="294"/>
      <c r="I366" s="294"/>
      <c r="J366" s="267">
        <v>0</v>
      </c>
    </row>
    <row r="367" spans="1:10" x14ac:dyDescent="0.2">
      <c r="A367" s="294"/>
      <c r="B367" s="294"/>
      <c r="C367" s="294"/>
      <c r="D367" s="294"/>
      <c r="E367" s="294"/>
      <c r="F367" s="294" t="s">
        <v>396</v>
      </c>
      <c r="G367" s="294"/>
      <c r="H367" s="294"/>
      <c r="I367" s="294"/>
      <c r="J367" s="278">
        <v>1</v>
      </c>
    </row>
    <row r="368" spans="1:10" ht="14.25" customHeight="1" x14ac:dyDescent="0.2">
      <c r="A368" s="294"/>
      <c r="B368" s="294"/>
      <c r="C368" s="294"/>
      <c r="D368" s="294"/>
      <c r="E368" s="294"/>
      <c r="F368" s="294" t="s">
        <v>397</v>
      </c>
      <c r="G368" s="294"/>
      <c r="H368" s="294"/>
      <c r="I368" s="294"/>
      <c r="J368" s="267">
        <v>0</v>
      </c>
    </row>
    <row r="369" spans="1:10" ht="15" x14ac:dyDescent="0.2">
      <c r="A369" s="271" t="s">
        <v>398</v>
      </c>
      <c r="B369" s="205" t="s">
        <v>6</v>
      </c>
      <c r="C369" s="271" t="s">
        <v>5</v>
      </c>
      <c r="D369" s="271" t="s">
        <v>238</v>
      </c>
      <c r="E369" s="205" t="s">
        <v>399</v>
      </c>
      <c r="F369" s="205" t="s">
        <v>400</v>
      </c>
      <c r="G369" s="304" t="s">
        <v>401</v>
      </c>
      <c r="H369" s="304"/>
      <c r="I369" s="304"/>
      <c r="J369" s="205" t="s">
        <v>402</v>
      </c>
    </row>
    <row r="370" spans="1:10" x14ac:dyDescent="0.2">
      <c r="A370" s="273" t="s">
        <v>211</v>
      </c>
      <c r="B370" s="222" t="s">
        <v>223</v>
      </c>
      <c r="C370" s="273">
        <v>88247</v>
      </c>
      <c r="D370" s="273" t="s">
        <v>432</v>
      </c>
      <c r="E370" s="224">
        <v>1</v>
      </c>
      <c r="F370" s="223" t="s">
        <v>231</v>
      </c>
      <c r="G370" s="303" t="s">
        <v>504</v>
      </c>
      <c r="H370" s="303"/>
      <c r="I370" s="296"/>
      <c r="J370" s="279" t="s">
        <v>504</v>
      </c>
    </row>
    <row r="371" spans="1:10" x14ac:dyDescent="0.2">
      <c r="A371" s="273" t="s">
        <v>211</v>
      </c>
      <c r="B371" s="222" t="s">
        <v>223</v>
      </c>
      <c r="C371" s="273">
        <v>88264</v>
      </c>
      <c r="D371" s="273" t="s">
        <v>499</v>
      </c>
      <c r="E371" s="224">
        <v>0.25</v>
      </c>
      <c r="F371" s="223" t="s">
        <v>231</v>
      </c>
      <c r="G371" s="303" t="s">
        <v>505</v>
      </c>
      <c r="H371" s="303"/>
      <c r="I371" s="296"/>
      <c r="J371" s="279" t="s">
        <v>506</v>
      </c>
    </row>
    <row r="372" spans="1:10" ht="25.5" x14ac:dyDescent="0.2">
      <c r="A372" s="269" t="s">
        <v>222</v>
      </c>
      <c r="B372" s="228" t="s">
        <v>223</v>
      </c>
      <c r="C372" s="269">
        <v>979</v>
      </c>
      <c r="D372" s="269" t="s">
        <v>507</v>
      </c>
      <c r="E372" s="230">
        <v>15</v>
      </c>
      <c r="F372" s="229" t="s">
        <v>26</v>
      </c>
      <c r="G372" s="305" t="s">
        <v>508</v>
      </c>
      <c r="H372" s="305"/>
      <c r="I372" s="301"/>
      <c r="J372" s="280" t="s">
        <v>509</v>
      </c>
    </row>
    <row r="373" spans="1:10" x14ac:dyDescent="0.2">
      <c r="A373" s="294"/>
      <c r="B373" s="294"/>
      <c r="C373" s="294"/>
      <c r="D373" s="294"/>
      <c r="E373" s="294"/>
      <c r="F373" s="294" t="s">
        <v>409</v>
      </c>
      <c r="G373" s="294"/>
      <c r="H373" s="294"/>
      <c r="I373" s="294"/>
      <c r="J373" s="267">
        <v>236.82</v>
      </c>
    </row>
    <row r="374" spans="1:10" ht="25.5" x14ac:dyDescent="0.2">
      <c r="A374" s="270"/>
      <c r="B374" s="270"/>
      <c r="C374" s="270"/>
      <c r="D374" s="270"/>
      <c r="E374" s="270" t="s">
        <v>217</v>
      </c>
      <c r="F374" s="226">
        <v>20.48</v>
      </c>
      <c r="G374" s="270" t="s">
        <v>218</v>
      </c>
      <c r="H374" s="226">
        <v>0</v>
      </c>
      <c r="I374" s="270" t="s">
        <v>219</v>
      </c>
      <c r="J374" s="226">
        <v>20.482500000000002</v>
      </c>
    </row>
    <row r="375" spans="1:10" ht="15" thickBot="1" x14ac:dyDescent="0.25">
      <c r="A375" s="270"/>
      <c r="B375" s="270"/>
      <c r="C375" s="270"/>
      <c r="D375" s="270"/>
      <c r="E375" s="270" t="s">
        <v>220</v>
      </c>
      <c r="F375" s="226">
        <v>61.97</v>
      </c>
      <c r="G375" s="270"/>
      <c r="H375" s="302" t="s">
        <v>221</v>
      </c>
      <c r="I375" s="302"/>
      <c r="J375" s="226">
        <v>298.79000000000002</v>
      </c>
    </row>
    <row r="376" spans="1:10" ht="15" thickTop="1" x14ac:dyDescent="0.2">
      <c r="A376" s="227"/>
      <c r="B376" s="227"/>
      <c r="C376" s="227"/>
      <c r="D376" s="227"/>
      <c r="E376" s="227"/>
      <c r="F376" s="227"/>
      <c r="G376" s="227"/>
      <c r="H376" s="227"/>
      <c r="I376" s="227"/>
      <c r="J376" s="227"/>
    </row>
    <row r="377" spans="1:10" ht="15" x14ac:dyDescent="0.2">
      <c r="A377" s="271"/>
      <c r="B377" s="205" t="s">
        <v>5</v>
      </c>
      <c r="C377" s="271" t="s">
        <v>6</v>
      </c>
      <c r="D377" s="271" t="s">
        <v>7</v>
      </c>
      <c r="E377" s="298" t="s">
        <v>210</v>
      </c>
      <c r="F377" s="298"/>
      <c r="G377" s="204" t="s">
        <v>8</v>
      </c>
      <c r="H377" s="205" t="s">
        <v>9</v>
      </c>
      <c r="I377" s="205" t="s">
        <v>10</v>
      </c>
      <c r="J377" s="205" t="s">
        <v>12</v>
      </c>
    </row>
    <row r="378" spans="1:10" ht="15" customHeight="1" x14ac:dyDescent="0.2">
      <c r="A378" s="272" t="s">
        <v>211</v>
      </c>
      <c r="B378" s="212" t="s">
        <v>510</v>
      </c>
      <c r="C378" s="272" t="s">
        <v>364</v>
      </c>
      <c r="D378" s="272" t="s">
        <v>407</v>
      </c>
      <c r="E378" s="299" t="s">
        <v>394</v>
      </c>
      <c r="F378" s="299"/>
      <c r="G378" s="211" t="s">
        <v>216</v>
      </c>
      <c r="H378" s="221">
        <v>1</v>
      </c>
      <c r="I378" s="213">
        <v>164.56</v>
      </c>
      <c r="J378" s="213">
        <v>164.56</v>
      </c>
    </row>
    <row r="379" spans="1:10" x14ac:dyDescent="0.2">
      <c r="A379" s="294"/>
      <c r="B379" s="294"/>
      <c r="C379" s="294"/>
      <c r="D379" s="294"/>
      <c r="E379" s="294"/>
      <c r="F379" s="294" t="s">
        <v>395</v>
      </c>
      <c r="G379" s="294"/>
      <c r="H379" s="294"/>
      <c r="I379" s="294"/>
      <c r="J379" s="267">
        <v>0</v>
      </c>
    </row>
    <row r="380" spans="1:10" x14ac:dyDescent="0.2">
      <c r="A380" s="294"/>
      <c r="B380" s="294"/>
      <c r="C380" s="294"/>
      <c r="D380" s="294"/>
      <c r="E380" s="294"/>
      <c r="F380" s="294" t="s">
        <v>396</v>
      </c>
      <c r="G380" s="294"/>
      <c r="H380" s="294"/>
      <c r="I380" s="294"/>
      <c r="J380" s="278">
        <v>1</v>
      </c>
    </row>
    <row r="381" spans="1:10" x14ac:dyDescent="0.2">
      <c r="A381" s="294"/>
      <c r="B381" s="294"/>
      <c r="C381" s="294"/>
      <c r="D381" s="294"/>
      <c r="E381" s="294"/>
      <c r="F381" s="294" t="s">
        <v>397</v>
      </c>
      <c r="G381" s="294"/>
      <c r="H381" s="294"/>
      <c r="I381" s="294"/>
      <c r="J381" s="267">
        <v>0</v>
      </c>
    </row>
    <row r="382" spans="1:10" ht="15" x14ac:dyDescent="0.2">
      <c r="A382" s="271" t="s">
        <v>398</v>
      </c>
      <c r="B382" s="205" t="s">
        <v>6</v>
      </c>
      <c r="C382" s="271" t="s">
        <v>5</v>
      </c>
      <c r="D382" s="271" t="s">
        <v>238</v>
      </c>
      <c r="E382" s="205" t="s">
        <v>399</v>
      </c>
      <c r="F382" s="205" t="s">
        <v>400</v>
      </c>
      <c r="G382" s="304" t="s">
        <v>401</v>
      </c>
      <c r="H382" s="304"/>
      <c r="I382" s="304"/>
      <c r="J382" s="205" t="s">
        <v>402</v>
      </c>
    </row>
    <row r="383" spans="1:10" x14ac:dyDescent="0.2">
      <c r="A383" s="269" t="s">
        <v>222</v>
      </c>
      <c r="B383" s="228" t="s">
        <v>223</v>
      </c>
      <c r="C383" s="269">
        <v>9867</v>
      </c>
      <c r="D383" s="269" t="s">
        <v>511</v>
      </c>
      <c r="E383" s="230">
        <v>1.5</v>
      </c>
      <c r="F383" s="229" t="s">
        <v>26</v>
      </c>
      <c r="G383" s="305" t="s">
        <v>512</v>
      </c>
      <c r="H383" s="305"/>
      <c r="I383" s="301"/>
      <c r="J383" s="280" t="s">
        <v>513</v>
      </c>
    </row>
    <row r="384" spans="1:10" ht="25.5" x14ac:dyDescent="0.2">
      <c r="A384" s="269" t="s">
        <v>222</v>
      </c>
      <c r="B384" s="228" t="s">
        <v>223</v>
      </c>
      <c r="C384" s="269">
        <v>11829</v>
      </c>
      <c r="D384" s="269" t="s">
        <v>475</v>
      </c>
      <c r="E384" s="230">
        <v>0.2</v>
      </c>
      <c r="F384" s="229" t="s">
        <v>24</v>
      </c>
      <c r="G384" s="305" t="s">
        <v>476</v>
      </c>
      <c r="H384" s="305"/>
      <c r="I384" s="301"/>
      <c r="J384" s="280" t="s">
        <v>514</v>
      </c>
    </row>
    <row r="385" spans="1:10" ht="25.5" x14ac:dyDescent="0.2">
      <c r="A385" s="269" t="s">
        <v>222</v>
      </c>
      <c r="B385" s="228" t="s">
        <v>223</v>
      </c>
      <c r="C385" s="269">
        <v>11673</v>
      </c>
      <c r="D385" s="269" t="s">
        <v>515</v>
      </c>
      <c r="E385" s="230">
        <v>0.2</v>
      </c>
      <c r="F385" s="229" t="s">
        <v>24</v>
      </c>
      <c r="G385" s="305" t="s">
        <v>516</v>
      </c>
      <c r="H385" s="305"/>
      <c r="I385" s="301"/>
      <c r="J385" s="280" t="s">
        <v>517</v>
      </c>
    </row>
    <row r="386" spans="1:10" ht="38.25" x14ac:dyDescent="0.2">
      <c r="A386" s="273" t="s">
        <v>211</v>
      </c>
      <c r="B386" s="222" t="s">
        <v>364</v>
      </c>
      <c r="C386" s="273" t="s">
        <v>518</v>
      </c>
      <c r="D386" s="273" t="s">
        <v>464</v>
      </c>
      <c r="E386" s="224">
        <v>0.2</v>
      </c>
      <c r="F386" s="223" t="s">
        <v>216</v>
      </c>
      <c r="G386" s="303" t="s">
        <v>519</v>
      </c>
      <c r="H386" s="303"/>
      <c r="I386" s="296"/>
      <c r="J386" s="279" t="s">
        <v>520</v>
      </c>
    </row>
    <row r="387" spans="1:10" ht="25.5" x14ac:dyDescent="0.2">
      <c r="A387" s="269" t="s">
        <v>222</v>
      </c>
      <c r="B387" s="228" t="s">
        <v>223</v>
      </c>
      <c r="C387" s="269">
        <v>9836</v>
      </c>
      <c r="D387" s="269" t="s">
        <v>521</v>
      </c>
      <c r="E387" s="230">
        <v>3</v>
      </c>
      <c r="F387" s="229" t="s">
        <v>26</v>
      </c>
      <c r="G387" s="305" t="s">
        <v>522</v>
      </c>
      <c r="H387" s="305"/>
      <c r="I387" s="301"/>
      <c r="J387" s="280" t="s">
        <v>523</v>
      </c>
    </row>
    <row r="388" spans="1:10" x14ac:dyDescent="0.2">
      <c r="A388" s="294"/>
      <c r="B388" s="294"/>
      <c r="C388" s="294"/>
      <c r="D388" s="294"/>
      <c r="E388" s="294"/>
      <c r="F388" s="294" t="s">
        <v>409</v>
      </c>
      <c r="G388" s="294"/>
      <c r="H388" s="294"/>
      <c r="I388" s="294"/>
      <c r="J388" s="267">
        <v>164.56</v>
      </c>
    </row>
    <row r="389" spans="1:10" ht="25.5" x14ac:dyDescent="0.2">
      <c r="A389" s="270"/>
      <c r="B389" s="270"/>
      <c r="C389" s="270"/>
      <c r="D389" s="270"/>
      <c r="E389" s="270" t="s">
        <v>217</v>
      </c>
      <c r="F389" s="226">
        <v>14.3</v>
      </c>
      <c r="G389" s="270" t="s">
        <v>218</v>
      </c>
      <c r="H389" s="226">
        <v>0.01</v>
      </c>
      <c r="I389" s="270" t="s">
        <v>219</v>
      </c>
      <c r="J389" s="226">
        <v>14.3062857468</v>
      </c>
    </row>
    <row r="390" spans="1:10" ht="15" thickBot="1" x14ac:dyDescent="0.25">
      <c r="A390" s="270"/>
      <c r="B390" s="270"/>
      <c r="C390" s="270"/>
      <c r="D390" s="270"/>
      <c r="E390" s="270" t="s">
        <v>220</v>
      </c>
      <c r="F390" s="226">
        <v>43.06</v>
      </c>
      <c r="G390" s="270"/>
      <c r="H390" s="302" t="s">
        <v>221</v>
      </c>
      <c r="I390" s="302"/>
      <c r="J390" s="226">
        <v>207.62</v>
      </c>
    </row>
    <row r="391" spans="1:10" ht="15" customHeight="1" thickTop="1" x14ac:dyDescent="0.2">
      <c r="A391" s="227"/>
      <c r="B391" s="227"/>
      <c r="C391" s="227"/>
      <c r="D391" s="227"/>
      <c r="E391" s="227"/>
      <c r="F391" s="227"/>
      <c r="G391" s="227"/>
      <c r="H391" s="227"/>
      <c r="I391" s="227"/>
      <c r="J391" s="227"/>
    </row>
    <row r="392" spans="1:10" ht="15" x14ac:dyDescent="0.2">
      <c r="A392" s="271"/>
      <c r="B392" s="205" t="s">
        <v>5</v>
      </c>
      <c r="C392" s="271" t="s">
        <v>6</v>
      </c>
      <c r="D392" s="271" t="s">
        <v>7</v>
      </c>
      <c r="E392" s="298" t="s">
        <v>210</v>
      </c>
      <c r="F392" s="298"/>
      <c r="G392" s="204" t="s">
        <v>8</v>
      </c>
      <c r="H392" s="205" t="s">
        <v>9</v>
      </c>
      <c r="I392" s="205" t="s">
        <v>10</v>
      </c>
      <c r="J392" s="205" t="s">
        <v>12</v>
      </c>
    </row>
    <row r="393" spans="1:10" x14ac:dyDescent="0.2">
      <c r="A393" s="272" t="s">
        <v>211</v>
      </c>
      <c r="B393" s="212" t="s">
        <v>284</v>
      </c>
      <c r="C393" s="272" t="s">
        <v>223</v>
      </c>
      <c r="D393" s="272" t="s">
        <v>285</v>
      </c>
      <c r="E393" s="299" t="s">
        <v>230</v>
      </c>
      <c r="F393" s="299"/>
      <c r="G393" s="211" t="s">
        <v>231</v>
      </c>
      <c r="H393" s="221">
        <v>1</v>
      </c>
      <c r="I393" s="213">
        <v>33.9</v>
      </c>
      <c r="J393" s="213">
        <v>33.9</v>
      </c>
    </row>
    <row r="394" spans="1:10" ht="14.25" customHeight="1" x14ac:dyDescent="0.2">
      <c r="A394" s="273" t="s">
        <v>213</v>
      </c>
      <c r="B394" s="222" t="s">
        <v>294</v>
      </c>
      <c r="C394" s="273" t="s">
        <v>223</v>
      </c>
      <c r="D394" s="273" t="s">
        <v>295</v>
      </c>
      <c r="E394" s="296" t="s">
        <v>230</v>
      </c>
      <c r="F394" s="296"/>
      <c r="G394" s="223" t="s">
        <v>231</v>
      </c>
      <c r="H394" s="224">
        <v>1</v>
      </c>
      <c r="I394" s="225">
        <v>0.15</v>
      </c>
      <c r="J394" s="225">
        <v>0.15</v>
      </c>
    </row>
    <row r="395" spans="1:10" ht="25.5" x14ac:dyDescent="0.2">
      <c r="A395" s="269" t="s">
        <v>222</v>
      </c>
      <c r="B395" s="228" t="s">
        <v>257</v>
      </c>
      <c r="C395" s="269" t="s">
        <v>223</v>
      </c>
      <c r="D395" s="269" t="s">
        <v>258</v>
      </c>
      <c r="E395" s="301" t="s">
        <v>246</v>
      </c>
      <c r="F395" s="301"/>
      <c r="G395" s="229" t="s">
        <v>231</v>
      </c>
      <c r="H395" s="230">
        <v>1</v>
      </c>
      <c r="I395" s="231">
        <v>0.63</v>
      </c>
      <c r="J395" s="231">
        <v>0.63</v>
      </c>
    </row>
    <row r="396" spans="1:10" x14ac:dyDescent="0.2">
      <c r="A396" s="269" t="s">
        <v>222</v>
      </c>
      <c r="B396" s="228" t="s">
        <v>296</v>
      </c>
      <c r="C396" s="269" t="s">
        <v>223</v>
      </c>
      <c r="D396" s="269" t="s">
        <v>297</v>
      </c>
      <c r="E396" s="301" t="s">
        <v>245</v>
      </c>
      <c r="F396" s="301"/>
      <c r="G396" s="229" t="s">
        <v>231</v>
      </c>
      <c r="H396" s="230">
        <v>1</v>
      </c>
      <c r="I396" s="231">
        <v>26.26</v>
      </c>
      <c r="J396" s="231">
        <v>26.26</v>
      </c>
    </row>
    <row r="397" spans="1:10" ht="25.5" x14ac:dyDescent="0.2">
      <c r="A397" s="269" t="s">
        <v>222</v>
      </c>
      <c r="B397" s="228" t="s">
        <v>261</v>
      </c>
      <c r="C397" s="269" t="s">
        <v>223</v>
      </c>
      <c r="D397" s="269" t="s">
        <v>262</v>
      </c>
      <c r="E397" s="301" t="s">
        <v>246</v>
      </c>
      <c r="F397" s="301"/>
      <c r="G397" s="229" t="s">
        <v>231</v>
      </c>
      <c r="H397" s="230">
        <v>1</v>
      </c>
      <c r="I397" s="231">
        <v>0.01</v>
      </c>
      <c r="J397" s="231">
        <v>0.01</v>
      </c>
    </row>
    <row r="398" spans="1:10" ht="25.5" x14ac:dyDescent="0.2">
      <c r="A398" s="269" t="s">
        <v>222</v>
      </c>
      <c r="B398" s="228" t="s">
        <v>313</v>
      </c>
      <c r="C398" s="269" t="s">
        <v>223</v>
      </c>
      <c r="D398" s="269" t="s">
        <v>314</v>
      </c>
      <c r="E398" s="301" t="s">
        <v>246</v>
      </c>
      <c r="F398" s="301"/>
      <c r="G398" s="229" t="s">
        <v>231</v>
      </c>
      <c r="H398" s="230">
        <v>1</v>
      </c>
      <c r="I398" s="231">
        <v>0.01</v>
      </c>
      <c r="J398" s="231">
        <v>0.01</v>
      </c>
    </row>
    <row r="399" spans="1:10" ht="25.5" x14ac:dyDescent="0.2">
      <c r="A399" s="269" t="s">
        <v>222</v>
      </c>
      <c r="B399" s="228" t="s">
        <v>255</v>
      </c>
      <c r="C399" s="269" t="s">
        <v>223</v>
      </c>
      <c r="D399" s="269" t="s">
        <v>256</v>
      </c>
      <c r="E399" s="301" t="s">
        <v>246</v>
      </c>
      <c r="F399" s="301"/>
      <c r="G399" s="229" t="s">
        <v>231</v>
      </c>
      <c r="H399" s="230">
        <v>1</v>
      </c>
      <c r="I399" s="231">
        <v>4.6399999999999997</v>
      </c>
      <c r="J399" s="231">
        <v>4.6399999999999997</v>
      </c>
    </row>
    <row r="400" spans="1:10" ht="25.5" x14ac:dyDescent="0.2">
      <c r="A400" s="269" t="s">
        <v>222</v>
      </c>
      <c r="B400" s="228" t="s">
        <v>259</v>
      </c>
      <c r="C400" s="269" t="s">
        <v>223</v>
      </c>
      <c r="D400" s="269" t="s">
        <v>260</v>
      </c>
      <c r="E400" s="301" t="s">
        <v>246</v>
      </c>
      <c r="F400" s="301"/>
      <c r="G400" s="229" t="s">
        <v>231</v>
      </c>
      <c r="H400" s="230">
        <v>1</v>
      </c>
      <c r="I400" s="231">
        <v>1.34</v>
      </c>
      <c r="J400" s="231">
        <v>1.34</v>
      </c>
    </row>
    <row r="401" spans="1:10" ht="25.5" x14ac:dyDescent="0.2">
      <c r="A401" s="269" t="s">
        <v>222</v>
      </c>
      <c r="B401" s="228" t="s">
        <v>315</v>
      </c>
      <c r="C401" s="269" t="s">
        <v>223</v>
      </c>
      <c r="D401" s="269" t="s">
        <v>316</v>
      </c>
      <c r="E401" s="301" t="s">
        <v>246</v>
      </c>
      <c r="F401" s="301"/>
      <c r="G401" s="229" t="s">
        <v>231</v>
      </c>
      <c r="H401" s="230">
        <v>1</v>
      </c>
      <c r="I401" s="231">
        <v>0.86</v>
      </c>
      <c r="J401" s="231">
        <v>0.86</v>
      </c>
    </row>
    <row r="402" spans="1:10" ht="25.5" x14ac:dyDescent="0.2">
      <c r="A402" s="270"/>
      <c r="B402" s="270"/>
      <c r="C402" s="270"/>
      <c r="D402" s="270"/>
      <c r="E402" s="270" t="s">
        <v>217</v>
      </c>
      <c r="F402" s="226">
        <v>26.41</v>
      </c>
      <c r="G402" s="270" t="s">
        <v>218</v>
      </c>
      <c r="H402" s="226">
        <v>0</v>
      </c>
      <c r="I402" s="270" t="s">
        <v>219</v>
      </c>
      <c r="J402" s="226">
        <v>26.41</v>
      </c>
    </row>
    <row r="403" spans="1:10" ht="15" thickBot="1" x14ac:dyDescent="0.25">
      <c r="A403" s="270"/>
      <c r="B403" s="270"/>
      <c r="C403" s="270"/>
      <c r="D403" s="270"/>
      <c r="E403" s="270" t="s">
        <v>220</v>
      </c>
      <c r="F403" s="226">
        <v>8.8699999999999992</v>
      </c>
      <c r="G403" s="270"/>
      <c r="H403" s="302" t="s">
        <v>221</v>
      </c>
      <c r="I403" s="302"/>
      <c r="J403" s="226">
        <v>42.77</v>
      </c>
    </row>
    <row r="404" spans="1:10" ht="15" customHeight="1" thickTop="1" x14ac:dyDescent="0.2">
      <c r="A404" s="227"/>
      <c r="B404" s="227"/>
      <c r="C404" s="227"/>
      <c r="D404" s="227"/>
      <c r="E404" s="227"/>
      <c r="F404" s="227"/>
      <c r="G404" s="227"/>
      <c r="H404" s="227"/>
      <c r="I404" s="227"/>
      <c r="J404" s="227"/>
    </row>
    <row r="405" spans="1:10" ht="15" x14ac:dyDescent="0.2">
      <c r="A405" s="271"/>
      <c r="B405" s="205" t="s">
        <v>5</v>
      </c>
      <c r="C405" s="271" t="s">
        <v>6</v>
      </c>
      <c r="D405" s="271" t="s">
        <v>7</v>
      </c>
      <c r="E405" s="298" t="s">
        <v>210</v>
      </c>
      <c r="F405" s="298"/>
      <c r="G405" s="204" t="s">
        <v>8</v>
      </c>
      <c r="H405" s="205" t="s">
        <v>9</v>
      </c>
      <c r="I405" s="205" t="s">
        <v>10</v>
      </c>
      <c r="J405" s="205" t="s">
        <v>12</v>
      </c>
    </row>
    <row r="406" spans="1:10" ht="25.5" x14ac:dyDescent="0.2">
      <c r="A406" s="272" t="s">
        <v>211</v>
      </c>
      <c r="B406" s="212" t="s">
        <v>309</v>
      </c>
      <c r="C406" s="272" t="s">
        <v>223</v>
      </c>
      <c r="D406" s="272" t="s">
        <v>310</v>
      </c>
      <c r="E406" s="299" t="s">
        <v>230</v>
      </c>
      <c r="F406" s="299"/>
      <c r="G406" s="211" t="s">
        <v>231</v>
      </c>
      <c r="H406" s="221">
        <v>1</v>
      </c>
      <c r="I406" s="213">
        <v>37.47</v>
      </c>
      <c r="J406" s="213">
        <v>37.47</v>
      </c>
    </row>
    <row r="407" spans="1:10" ht="14.25" customHeight="1" x14ac:dyDescent="0.2">
      <c r="A407" s="273" t="s">
        <v>213</v>
      </c>
      <c r="B407" s="222" t="s">
        <v>298</v>
      </c>
      <c r="C407" s="273" t="s">
        <v>223</v>
      </c>
      <c r="D407" s="273" t="s">
        <v>299</v>
      </c>
      <c r="E407" s="296" t="s">
        <v>230</v>
      </c>
      <c r="F407" s="296"/>
      <c r="G407" s="223" t="s">
        <v>231</v>
      </c>
      <c r="H407" s="224">
        <v>1</v>
      </c>
      <c r="I407" s="225">
        <v>0.55000000000000004</v>
      </c>
      <c r="J407" s="225">
        <v>0.55000000000000004</v>
      </c>
    </row>
    <row r="408" spans="1:10" ht="25.5" x14ac:dyDescent="0.2">
      <c r="A408" s="269" t="s">
        <v>222</v>
      </c>
      <c r="B408" s="228" t="s">
        <v>313</v>
      </c>
      <c r="C408" s="269" t="s">
        <v>223</v>
      </c>
      <c r="D408" s="269" t="s">
        <v>314</v>
      </c>
      <c r="E408" s="301" t="s">
        <v>246</v>
      </c>
      <c r="F408" s="301"/>
      <c r="G408" s="229" t="s">
        <v>231</v>
      </c>
      <c r="H408" s="230">
        <v>1</v>
      </c>
      <c r="I408" s="231">
        <v>0.01</v>
      </c>
      <c r="J408" s="231">
        <v>0.01</v>
      </c>
    </row>
    <row r="409" spans="1:10" ht="25.5" x14ac:dyDescent="0.2">
      <c r="A409" s="269" t="s">
        <v>222</v>
      </c>
      <c r="B409" s="228" t="s">
        <v>257</v>
      </c>
      <c r="C409" s="269" t="s">
        <v>223</v>
      </c>
      <c r="D409" s="269" t="s">
        <v>258</v>
      </c>
      <c r="E409" s="301" t="s">
        <v>246</v>
      </c>
      <c r="F409" s="301"/>
      <c r="G409" s="229" t="s">
        <v>231</v>
      </c>
      <c r="H409" s="230">
        <v>1</v>
      </c>
      <c r="I409" s="231">
        <v>0.63</v>
      </c>
      <c r="J409" s="231">
        <v>0.63</v>
      </c>
    </row>
    <row r="410" spans="1:10" ht="25.5" x14ac:dyDescent="0.2">
      <c r="A410" s="269" t="s">
        <v>222</v>
      </c>
      <c r="B410" s="228" t="s">
        <v>259</v>
      </c>
      <c r="C410" s="269" t="s">
        <v>223</v>
      </c>
      <c r="D410" s="269" t="s">
        <v>260</v>
      </c>
      <c r="E410" s="301" t="s">
        <v>246</v>
      </c>
      <c r="F410" s="301"/>
      <c r="G410" s="229" t="s">
        <v>231</v>
      </c>
      <c r="H410" s="230">
        <v>1</v>
      </c>
      <c r="I410" s="231">
        <v>1.34</v>
      </c>
      <c r="J410" s="231">
        <v>1.34</v>
      </c>
    </row>
    <row r="411" spans="1:10" ht="25.5" x14ac:dyDescent="0.2">
      <c r="A411" s="269" t="s">
        <v>222</v>
      </c>
      <c r="B411" s="228" t="s">
        <v>261</v>
      </c>
      <c r="C411" s="269" t="s">
        <v>223</v>
      </c>
      <c r="D411" s="269" t="s">
        <v>262</v>
      </c>
      <c r="E411" s="301" t="s">
        <v>246</v>
      </c>
      <c r="F411" s="301"/>
      <c r="G411" s="229" t="s">
        <v>231</v>
      </c>
      <c r="H411" s="230">
        <v>1</v>
      </c>
      <c r="I411" s="231">
        <v>0.01</v>
      </c>
      <c r="J411" s="231">
        <v>0.01</v>
      </c>
    </row>
    <row r="412" spans="1:10" x14ac:dyDescent="0.2">
      <c r="A412" s="269" t="s">
        <v>222</v>
      </c>
      <c r="B412" s="228" t="s">
        <v>300</v>
      </c>
      <c r="C412" s="269" t="s">
        <v>223</v>
      </c>
      <c r="D412" s="269" t="s">
        <v>301</v>
      </c>
      <c r="E412" s="301" t="s">
        <v>245</v>
      </c>
      <c r="F412" s="301"/>
      <c r="G412" s="229" t="s">
        <v>231</v>
      </c>
      <c r="H412" s="230">
        <v>1</v>
      </c>
      <c r="I412" s="231">
        <v>29.43</v>
      </c>
      <c r="J412" s="231">
        <v>29.43</v>
      </c>
    </row>
    <row r="413" spans="1:10" ht="25.5" x14ac:dyDescent="0.2">
      <c r="A413" s="269" t="s">
        <v>222</v>
      </c>
      <c r="B413" s="228" t="s">
        <v>255</v>
      </c>
      <c r="C413" s="269" t="s">
        <v>223</v>
      </c>
      <c r="D413" s="269" t="s">
        <v>256</v>
      </c>
      <c r="E413" s="301" t="s">
        <v>246</v>
      </c>
      <c r="F413" s="301"/>
      <c r="G413" s="229" t="s">
        <v>231</v>
      </c>
      <c r="H413" s="230">
        <v>1</v>
      </c>
      <c r="I413" s="231">
        <v>4.6399999999999997</v>
      </c>
      <c r="J413" s="231">
        <v>4.6399999999999997</v>
      </c>
    </row>
    <row r="414" spans="1:10" ht="25.5" x14ac:dyDescent="0.2">
      <c r="A414" s="269" t="s">
        <v>222</v>
      </c>
      <c r="B414" s="228" t="s">
        <v>315</v>
      </c>
      <c r="C414" s="269" t="s">
        <v>223</v>
      </c>
      <c r="D414" s="269" t="s">
        <v>316</v>
      </c>
      <c r="E414" s="301" t="s">
        <v>246</v>
      </c>
      <c r="F414" s="301"/>
      <c r="G414" s="229" t="s">
        <v>231</v>
      </c>
      <c r="H414" s="230">
        <v>1</v>
      </c>
      <c r="I414" s="231">
        <v>0.86</v>
      </c>
      <c r="J414" s="231">
        <v>0.86</v>
      </c>
    </row>
    <row r="415" spans="1:10" ht="15" customHeight="1" x14ac:dyDescent="0.2">
      <c r="A415" s="270"/>
      <c r="B415" s="270"/>
      <c r="C415" s="270"/>
      <c r="D415" s="270"/>
      <c r="E415" s="270" t="s">
        <v>217</v>
      </c>
      <c r="F415" s="226">
        <v>29.98</v>
      </c>
      <c r="G415" s="270" t="s">
        <v>218</v>
      </c>
      <c r="H415" s="226">
        <v>0</v>
      </c>
      <c r="I415" s="270" t="s">
        <v>219</v>
      </c>
      <c r="J415" s="226">
        <v>29.98</v>
      </c>
    </row>
    <row r="416" spans="1:10" ht="15" thickBot="1" x14ac:dyDescent="0.25">
      <c r="A416" s="270"/>
      <c r="B416" s="270"/>
      <c r="C416" s="270"/>
      <c r="D416" s="270"/>
      <c r="E416" s="270" t="s">
        <v>220</v>
      </c>
      <c r="F416" s="226">
        <v>9.8000000000000007</v>
      </c>
      <c r="G416" s="270"/>
      <c r="H416" s="302" t="s">
        <v>221</v>
      </c>
      <c r="I416" s="302"/>
      <c r="J416" s="226">
        <v>47.27</v>
      </c>
    </row>
    <row r="417" spans="1:10" ht="15" thickTop="1" x14ac:dyDescent="0.2">
      <c r="A417" s="227"/>
      <c r="B417" s="227"/>
      <c r="C417" s="227"/>
      <c r="D417" s="227"/>
      <c r="E417" s="227"/>
      <c r="F417" s="227"/>
      <c r="G417" s="227"/>
      <c r="H417" s="227"/>
      <c r="I417" s="227"/>
      <c r="J417" s="227"/>
    </row>
    <row r="418" spans="1:10" ht="15" x14ac:dyDescent="0.2">
      <c r="A418" s="271"/>
      <c r="B418" s="205" t="s">
        <v>5</v>
      </c>
      <c r="C418" s="271" t="s">
        <v>6</v>
      </c>
      <c r="D418" s="271" t="s">
        <v>7</v>
      </c>
      <c r="E418" s="298" t="s">
        <v>210</v>
      </c>
      <c r="F418" s="298"/>
      <c r="G418" s="204" t="s">
        <v>8</v>
      </c>
      <c r="H418" s="205" t="s">
        <v>9</v>
      </c>
      <c r="I418" s="205" t="s">
        <v>10</v>
      </c>
      <c r="J418" s="205" t="s">
        <v>12</v>
      </c>
    </row>
    <row r="419" spans="1:10" x14ac:dyDescent="0.2">
      <c r="A419" s="272" t="s">
        <v>211</v>
      </c>
      <c r="B419" s="212" t="s">
        <v>228</v>
      </c>
      <c r="C419" s="272" t="s">
        <v>223</v>
      </c>
      <c r="D419" s="272" t="s">
        <v>229</v>
      </c>
      <c r="E419" s="299" t="s">
        <v>230</v>
      </c>
      <c r="F419" s="299"/>
      <c r="G419" s="211" t="s">
        <v>231</v>
      </c>
      <c r="H419" s="221">
        <v>1</v>
      </c>
      <c r="I419" s="213">
        <v>22.54</v>
      </c>
      <c r="J419" s="213">
        <v>22.54</v>
      </c>
    </row>
    <row r="420" spans="1:10" ht="25.5" x14ac:dyDescent="0.2">
      <c r="A420" s="273" t="s">
        <v>213</v>
      </c>
      <c r="B420" s="222" t="s">
        <v>302</v>
      </c>
      <c r="C420" s="273" t="s">
        <v>223</v>
      </c>
      <c r="D420" s="273" t="s">
        <v>303</v>
      </c>
      <c r="E420" s="296" t="s">
        <v>230</v>
      </c>
      <c r="F420" s="296"/>
      <c r="G420" s="223" t="s">
        <v>231</v>
      </c>
      <c r="H420" s="224">
        <v>1</v>
      </c>
      <c r="I420" s="225">
        <v>0.33</v>
      </c>
      <c r="J420" s="225">
        <v>0.33</v>
      </c>
    </row>
    <row r="421" spans="1:10" ht="25.5" x14ac:dyDescent="0.2">
      <c r="A421" s="269" t="s">
        <v>222</v>
      </c>
      <c r="B421" s="228" t="s">
        <v>257</v>
      </c>
      <c r="C421" s="269" t="s">
        <v>223</v>
      </c>
      <c r="D421" s="269" t="s">
        <v>258</v>
      </c>
      <c r="E421" s="301" t="s">
        <v>246</v>
      </c>
      <c r="F421" s="301"/>
      <c r="G421" s="229" t="s">
        <v>231</v>
      </c>
      <c r="H421" s="230">
        <v>1</v>
      </c>
      <c r="I421" s="231">
        <v>0.63</v>
      </c>
      <c r="J421" s="231">
        <v>0.63</v>
      </c>
    </row>
    <row r="422" spans="1:10" ht="25.5" x14ac:dyDescent="0.2">
      <c r="A422" s="269" t="s">
        <v>222</v>
      </c>
      <c r="B422" s="228" t="s">
        <v>261</v>
      </c>
      <c r="C422" s="269" t="s">
        <v>223</v>
      </c>
      <c r="D422" s="269" t="s">
        <v>262</v>
      </c>
      <c r="E422" s="301" t="s">
        <v>246</v>
      </c>
      <c r="F422" s="301"/>
      <c r="G422" s="229" t="s">
        <v>231</v>
      </c>
      <c r="H422" s="230">
        <v>1</v>
      </c>
      <c r="I422" s="231">
        <v>0.01</v>
      </c>
      <c r="J422" s="231">
        <v>0.01</v>
      </c>
    </row>
    <row r="423" spans="1:10" ht="25.5" x14ac:dyDescent="0.2">
      <c r="A423" s="269" t="s">
        <v>222</v>
      </c>
      <c r="B423" s="228" t="s">
        <v>319</v>
      </c>
      <c r="C423" s="269" t="s">
        <v>223</v>
      </c>
      <c r="D423" s="269" t="s">
        <v>320</v>
      </c>
      <c r="E423" s="301" t="s">
        <v>246</v>
      </c>
      <c r="F423" s="301"/>
      <c r="G423" s="229" t="s">
        <v>231</v>
      </c>
      <c r="H423" s="230">
        <v>1</v>
      </c>
      <c r="I423" s="231">
        <v>1.33</v>
      </c>
      <c r="J423" s="231">
        <v>1.33</v>
      </c>
    </row>
    <row r="424" spans="1:10" ht="25.5" x14ac:dyDescent="0.2">
      <c r="A424" s="269" t="s">
        <v>222</v>
      </c>
      <c r="B424" s="228" t="s">
        <v>255</v>
      </c>
      <c r="C424" s="269" t="s">
        <v>223</v>
      </c>
      <c r="D424" s="269" t="s">
        <v>256</v>
      </c>
      <c r="E424" s="301" t="s">
        <v>246</v>
      </c>
      <c r="F424" s="301"/>
      <c r="G424" s="229" t="s">
        <v>231</v>
      </c>
      <c r="H424" s="230">
        <v>1</v>
      </c>
      <c r="I424" s="231">
        <v>4.6399999999999997</v>
      </c>
      <c r="J424" s="231">
        <v>4.6399999999999997</v>
      </c>
    </row>
    <row r="425" spans="1:10" ht="25.5" x14ac:dyDescent="0.2">
      <c r="A425" s="269" t="s">
        <v>222</v>
      </c>
      <c r="B425" s="228" t="s">
        <v>317</v>
      </c>
      <c r="C425" s="269" t="s">
        <v>223</v>
      </c>
      <c r="D425" s="269" t="s">
        <v>318</v>
      </c>
      <c r="E425" s="301" t="s">
        <v>246</v>
      </c>
      <c r="F425" s="301"/>
      <c r="G425" s="229" t="s">
        <v>231</v>
      </c>
      <c r="H425" s="230">
        <v>1</v>
      </c>
      <c r="I425" s="231">
        <v>0.61</v>
      </c>
      <c r="J425" s="231">
        <v>0.61</v>
      </c>
    </row>
    <row r="426" spans="1:10" ht="25.5" x14ac:dyDescent="0.2">
      <c r="A426" s="269" t="s">
        <v>222</v>
      </c>
      <c r="B426" s="228" t="s">
        <v>259</v>
      </c>
      <c r="C426" s="269" t="s">
        <v>223</v>
      </c>
      <c r="D426" s="269" t="s">
        <v>260</v>
      </c>
      <c r="E426" s="301" t="s">
        <v>246</v>
      </c>
      <c r="F426" s="301"/>
      <c r="G426" s="229" t="s">
        <v>231</v>
      </c>
      <c r="H426" s="230">
        <v>1</v>
      </c>
      <c r="I426" s="231">
        <v>1.34</v>
      </c>
      <c r="J426" s="231">
        <v>1.34</v>
      </c>
    </row>
    <row r="427" spans="1:10" x14ac:dyDescent="0.2">
      <c r="A427" s="269" t="s">
        <v>222</v>
      </c>
      <c r="B427" s="228" t="s">
        <v>304</v>
      </c>
      <c r="C427" s="269" t="s">
        <v>223</v>
      </c>
      <c r="D427" s="269" t="s">
        <v>493</v>
      </c>
      <c r="E427" s="301" t="s">
        <v>245</v>
      </c>
      <c r="F427" s="301"/>
      <c r="G427" s="229" t="s">
        <v>231</v>
      </c>
      <c r="H427" s="230">
        <v>1</v>
      </c>
      <c r="I427" s="231">
        <v>13.65</v>
      </c>
      <c r="J427" s="231">
        <v>13.65</v>
      </c>
    </row>
    <row r="428" spans="1:10" ht="25.5" x14ac:dyDescent="0.2">
      <c r="A428" s="270"/>
      <c r="B428" s="270"/>
      <c r="C428" s="270"/>
      <c r="D428" s="270"/>
      <c r="E428" s="270" t="s">
        <v>217</v>
      </c>
      <c r="F428" s="226">
        <v>13.98</v>
      </c>
      <c r="G428" s="270" t="s">
        <v>218</v>
      </c>
      <c r="H428" s="226">
        <v>0</v>
      </c>
      <c r="I428" s="270" t="s">
        <v>219</v>
      </c>
      <c r="J428" s="226">
        <v>13.98</v>
      </c>
    </row>
    <row r="429" spans="1:10" ht="15" thickBot="1" x14ac:dyDescent="0.25">
      <c r="A429" s="270"/>
      <c r="B429" s="270"/>
      <c r="C429" s="270"/>
      <c r="D429" s="270"/>
      <c r="E429" s="270" t="s">
        <v>220</v>
      </c>
      <c r="F429" s="226">
        <v>5.89</v>
      </c>
      <c r="G429" s="270"/>
      <c r="H429" s="302" t="s">
        <v>221</v>
      </c>
      <c r="I429" s="302"/>
      <c r="J429" s="226">
        <v>28.43</v>
      </c>
    </row>
    <row r="430" spans="1:10" ht="15" thickTop="1" x14ac:dyDescent="0.2">
      <c r="A430" s="227"/>
      <c r="B430" s="227"/>
      <c r="C430" s="227"/>
      <c r="D430" s="227"/>
      <c r="E430" s="227"/>
      <c r="F430" s="227"/>
      <c r="G430" s="227"/>
      <c r="H430" s="227"/>
      <c r="I430" s="227"/>
      <c r="J430" s="227"/>
    </row>
    <row r="431" spans="1:10" ht="15" x14ac:dyDescent="0.2">
      <c r="A431" s="271"/>
      <c r="B431" s="205" t="s">
        <v>5</v>
      </c>
      <c r="C431" s="271" t="s">
        <v>6</v>
      </c>
      <c r="D431" s="271" t="s">
        <v>7</v>
      </c>
      <c r="E431" s="298" t="s">
        <v>210</v>
      </c>
      <c r="F431" s="298"/>
      <c r="G431" s="204" t="s">
        <v>8</v>
      </c>
      <c r="H431" s="205" t="s">
        <v>9</v>
      </c>
      <c r="I431" s="205" t="s">
        <v>10</v>
      </c>
      <c r="J431" s="205" t="s">
        <v>12</v>
      </c>
    </row>
    <row r="432" spans="1:10" x14ac:dyDescent="0.2">
      <c r="A432" s="272" t="s">
        <v>211</v>
      </c>
      <c r="B432" s="212" t="s">
        <v>415</v>
      </c>
      <c r="C432" s="272" t="s">
        <v>223</v>
      </c>
      <c r="D432" s="272" t="s">
        <v>244</v>
      </c>
      <c r="E432" s="299" t="s">
        <v>230</v>
      </c>
      <c r="F432" s="299"/>
      <c r="G432" s="211" t="s">
        <v>372</v>
      </c>
      <c r="H432" s="221">
        <v>1</v>
      </c>
      <c r="I432" s="213">
        <v>4068.24</v>
      </c>
      <c r="J432" s="213">
        <v>4068.24</v>
      </c>
    </row>
    <row r="433" spans="1:10" ht="25.5" x14ac:dyDescent="0.2">
      <c r="A433" s="273" t="s">
        <v>213</v>
      </c>
      <c r="B433" s="222" t="s">
        <v>494</v>
      </c>
      <c r="C433" s="273" t="s">
        <v>223</v>
      </c>
      <c r="D433" s="273" t="s">
        <v>495</v>
      </c>
      <c r="E433" s="296" t="s">
        <v>230</v>
      </c>
      <c r="F433" s="296"/>
      <c r="G433" s="223" t="s">
        <v>372</v>
      </c>
      <c r="H433" s="224">
        <v>1</v>
      </c>
      <c r="I433" s="225">
        <v>26.09</v>
      </c>
      <c r="J433" s="225">
        <v>26.09</v>
      </c>
    </row>
    <row r="434" spans="1:10" ht="25.5" x14ac:dyDescent="0.2">
      <c r="A434" s="269" t="s">
        <v>222</v>
      </c>
      <c r="B434" s="228" t="s">
        <v>459</v>
      </c>
      <c r="C434" s="269" t="s">
        <v>223</v>
      </c>
      <c r="D434" s="269" t="s">
        <v>460</v>
      </c>
      <c r="E434" s="301" t="s">
        <v>246</v>
      </c>
      <c r="F434" s="301"/>
      <c r="G434" s="229" t="s">
        <v>372</v>
      </c>
      <c r="H434" s="230">
        <v>1</v>
      </c>
      <c r="I434" s="231">
        <v>12.77</v>
      </c>
      <c r="J434" s="231">
        <v>12.77</v>
      </c>
    </row>
    <row r="435" spans="1:10" ht="25.5" x14ac:dyDescent="0.2">
      <c r="A435" s="269" t="s">
        <v>222</v>
      </c>
      <c r="B435" s="228" t="s">
        <v>461</v>
      </c>
      <c r="C435" s="269" t="s">
        <v>223</v>
      </c>
      <c r="D435" s="269" t="s">
        <v>462</v>
      </c>
      <c r="E435" s="301" t="s">
        <v>246</v>
      </c>
      <c r="F435" s="301"/>
      <c r="G435" s="229" t="s">
        <v>372</v>
      </c>
      <c r="H435" s="230">
        <v>1</v>
      </c>
      <c r="I435" s="231">
        <v>0.01</v>
      </c>
      <c r="J435" s="231">
        <v>0.01</v>
      </c>
    </row>
    <row r="436" spans="1:10" ht="25.5" x14ac:dyDescent="0.2">
      <c r="A436" s="269" t="s">
        <v>222</v>
      </c>
      <c r="B436" s="228" t="s">
        <v>453</v>
      </c>
      <c r="C436" s="269" t="s">
        <v>223</v>
      </c>
      <c r="D436" s="269" t="s">
        <v>454</v>
      </c>
      <c r="E436" s="301" t="s">
        <v>246</v>
      </c>
      <c r="F436" s="301"/>
      <c r="G436" s="229" t="s">
        <v>372</v>
      </c>
      <c r="H436" s="230">
        <v>1</v>
      </c>
      <c r="I436" s="231">
        <v>252.08</v>
      </c>
      <c r="J436" s="231">
        <v>252.08</v>
      </c>
    </row>
    <row r="437" spans="1:10" x14ac:dyDescent="0.2">
      <c r="A437" s="269" t="s">
        <v>222</v>
      </c>
      <c r="B437" s="228" t="s">
        <v>496</v>
      </c>
      <c r="C437" s="269" t="s">
        <v>223</v>
      </c>
      <c r="D437" s="269" t="s">
        <v>497</v>
      </c>
      <c r="E437" s="301" t="s">
        <v>245</v>
      </c>
      <c r="F437" s="301"/>
      <c r="G437" s="229" t="s">
        <v>372</v>
      </c>
      <c r="H437" s="230">
        <v>1</v>
      </c>
      <c r="I437" s="231">
        <v>3644.35</v>
      </c>
      <c r="J437" s="231">
        <v>3644.35</v>
      </c>
    </row>
    <row r="438" spans="1:10" ht="25.5" x14ac:dyDescent="0.2">
      <c r="A438" s="269" t="s">
        <v>222</v>
      </c>
      <c r="B438" s="228" t="s">
        <v>457</v>
      </c>
      <c r="C438" s="269" t="s">
        <v>223</v>
      </c>
      <c r="D438" s="269" t="s">
        <v>458</v>
      </c>
      <c r="E438" s="301" t="s">
        <v>246</v>
      </c>
      <c r="F438" s="301"/>
      <c r="G438" s="229" t="s">
        <v>372</v>
      </c>
      <c r="H438" s="230">
        <v>1</v>
      </c>
      <c r="I438" s="231">
        <v>132.94</v>
      </c>
      <c r="J438" s="231">
        <v>132.94</v>
      </c>
    </row>
    <row r="439" spans="1:10" ht="25.5" x14ac:dyDescent="0.2">
      <c r="A439" s="270"/>
      <c r="B439" s="270"/>
      <c r="C439" s="270"/>
      <c r="D439" s="270"/>
      <c r="E439" s="270" t="s">
        <v>217</v>
      </c>
      <c r="F439" s="226">
        <v>3670.44</v>
      </c>
      <c r="G439" s="270" t="s">
        <v>218</v>
      </c>
      <c r="H439" s="226">
        <v>0</v>
      </c>
      <c r="I439" s="270" t="s">
        <v>219</v>
      </c>
      <c r="J439" s="226">
        <v>3670.44</v>
      </c>
    </row>
    <row r="440" spans="1:10" ht="15" thickBot="1" x14ac:dyDescent="0.25">
      <c r="A440" s="270"/>
      <c r="B440" s="270"/>
      <c r="C440" s="270"/>
      <c r="D440" s="270"/>
      <c r="E440" s="270" t="s">
        <v>220</v>
      </c>
      <c r="F440" s="226">
        <v>1064.6500000000001</v>
      </c>
      <c r="G440" s="270"/>
      <c r="H440" s="302" t="s">
        <v>221</v>
      </c>
      <c r="I440" s="302"/>
      <c r="J440" s="226">
        <v>5132.8900000000003</v>
      </c>
    </row>
    <row r="441" spans="1:10" ht="15" thickTop="1" x14ac:dyDescent="0.2">
      <c r="A441" s="227"/>
      <c r="B441" s="227"/>
      <c r="C441" s="227"/>
      <c r="D441" s="227"/>
      <c r="E441" s="227"/>
      <c r="F441" s="227"/>
      <c r="G441" s="227"/>
      <c r="H441" s="227"/>
      <c r="I441" s="227"/>
      <c r="J441" s="227"/>
    </row>
  </sheetData>
  <mergeCells count="368">
    <mergeCell ref="H242:I242"/>
    <mergeCell ref="H248:I248"/>
    <mergeCell ref="H254:I254"/>
    <mergeCell ref="E256:F256"/>
    <mergeCell ref="H260:I260"/>
    <mergeCell ref="H271:I271"/>
    <mergeCell ref="E280:F280"/>
    <mergeCell ref="H284:I284"/>
    <mergeCell ref="E292:F292"/>
    <mergeCell ref="E266:F266"/>
    <mergeCell ref="E267:F267"/>
    <mergeCell ref="E268:F268"/>
    <mergeCell ref="E269:F269"/>
    <mergeCell ref="E258:F258"/>
    <mergeCell ref="E265:F265"/>
    <mergeCell ref="E250:F250"/>
    <mergeCell ref="E251:F251"/>
    <mergeCell ref="E252:F252"/>
    <mergeCell ref="E257:F257"/>
    <mergeCell ref="E244:F244"/>
    <mergeCell ref="E245:F245"/>
    <mergeCell ref="E246:F246"/>
    <mergeCell ref="H176:I176"/>
    <mergeCell ref="E178:F178"/>
    <mergeCell ref="E179:F179"/>
    <mergeCell ref="H183:I183"/>
    <mergeCell ref="E190:F190"/>
    <mergeCell ref="E171:F171"/>
    <mergeCell ref="E160:F160"/>
    <mergeCell ref="E164:F164"/>
    <mergeCell ref="E165:F165"/>
    <mergeCell ref="G142:I142"/>
    <mergeCell ref="G143:I143"/>
    <mergeCell ref="G144:I144"/>
    <mergeCell ref="G145:I145"/>
    <mergeCell ref="G141:I141"/>
    <mergeCell ref="E158:F158"/>
    <mergeCell ref="H162:I162"/>
    <mergeCell ref="H169:I169"/>
    <mergeCell ref="E172:F172"/>
    <mergeCell ref="H78:I78"/>
    <mergeCell ref="H86:I86"/>
    <mergeCell ref="A88:J88"/>
    <mergeCell ref="E89:F89"/>
    <mergeCell ref="H93:I93"/>
    <mergeCell ref="E100:F100"/>
    <mergeCell ref="H106:I106"/>
    <mergeCell ref="E114:F114"/>
    <mergeCell ref="E97:F97"/>
    <mergeCell ref="E98:F98"/>
    <mergeCell ref="E99:F99"/>
    <mergeCell ref="E104:F104"/>
    <mergeCell ref="E108:F108"/>
    <mergeCell ref="E109:F109"/>
    <mergeCell ref="E110:F110"/>
    <mergeCell ref="E111:F111"/>
    <mergeCell ref="E112:F112"/>
    <mergeCell ref="E113:F113"/>
    <mergeCell ref="E101:F101"/>
    <mergeCell ref="E102:F102"/>
    <mergeCell ref="E103:F103"/>
    <mergeCell ref="H46:I46"/>
    <mergeCell ref="E48:F48"/>
    <mergeCell ref="E49:F49"/>
    <mergeCell ref="E50:F50"/>
    <mergeCell ref="H59:I59"/>
    <mergeCell ref="E61:F61"/>
    <mergeCell ref="E54:F54"/>
    <mergeCell ref="E55:F55"/>
    <mergeCell ref="E56:F56"/>
    <mergeCell ref="H308:I308"/>
    <mergeCell ref="E396:F396"/>
    <mergeCell ref="G382:I382"/>
    <mergeCell ref="G383:I383"/>
    <mergeCell ref="G384:I384"/>
    <mergeCell ref="G385:I385"/>
    <mergeCell ref="G386:I386"/>
    <mergeCell ref="G387:I387"/>
    <mergeCell ref="A388:E388"/>
    <mergeCell ref="F388:I388"/>
    <mergeCell ref="H390:I390"/>
    <mergeCell ref="E325:F325"/>
    <mergeCell ref="H328:I328"/>
    <mergeCell ref="E330:F330"/>
    <mergeCell ref="H342:I342"/>
    <mergeCell ref="E346:F346"/>
    <mergeCell ref="E347:F347"/>
    <mergeCell ref="H349:I349"/>
    <mergeCell ref="H355:I355"/>
    <mergeCell ref="E357:F357"/>
    <mergeCell ref="G371:I371"/>
    <mergeCell ref="G372:I372"/>
    <mergeCell ref="A373:E373"/>
    <mergeCell ref="F373:I373"/>
    <mergeCell ref="H317:I317"/>
    <mergeCell ref="E319:F319"/>
    <mergeCell ref="E320:F320"/>
    <mergeCell ref="E321:F321"/>
    <mergeCell ref="E313:F313"/>
    <mergeCell ref="E314:F314"/>
    <mergeCell ref="E315:F315"/>
    <mergeCell ref="E312:F312"/>
    <mergeCell ref="E322:F322"/>
    <mergeCell ref="E262:F262"/>
    <mergeCell ref="E263:F263"/>
    <mergeCell ref="E264:F264"/>
    <mergeCell ref="E274:F274"/>
    <mergeCell ref="E275:F275"/>
    <mergeCell ref="E276:F276"/>
    <mergeCell ref="E360:F360"/>
    <mergeCell ref="E326:F326"/>
    <mergeCell ref="E331:F331"/>
    <mergeCell ref="E332:F332"/>
    <mergeCell ref="E333:F333"/>
    <mergeCell ref="E210:F210"/>
    <mergeCell ref="H212:I212"/>
    <mergeCell ref="H224:I224"/>
    <mergeCell ref="E226:F226"/>
    <mergeCell ref="H230:I230"/>
    <mergeCell ref="H236:I236"/>
    <mergeCell ref="E159:F159"/>
    <mergeCell ref="E166:F166"/>
    <mergeCell ref="E167:F167"/>
    <mergeCell ref="E173:F173"/>
    <mergeCell ref="E174:F174"/>
    <mergeCell ref="E234:F234"/>
    <mergeCell ref="E214:F214"/>
    <mergeCell ref="E215:F215"/>
    <mergeCell ref="E216:F216"/>
    <mergeCell ref="H218:I218"/>
    <mergeCell ref="E202:F202"/>
    <mergeCell ref="E208:F208"/>
    <mergeCell ref="E209:F209"/>
    <mergeCell ref="E197:F197"/>
    <mergeCell ref="E198:F198"/>
    <mergeCell ref="E203:F203"/>
    <mergeCell ref="E204:F204"/>
    <mergeCell ref="H194:I194"/>
    <mergeCell ref="H70:I70"/>
    <mergeCell ref="E72:F72"/>
    <mergeCell ref="E73:F73"/>
    <mergeCell ref="H11:I11"/>
    <mergeCell ref="E14:F14"/>
    <mergeCell ref="E15:F15"/>
    <mergeCell ref="H17:I17"/>
    <mergeCell ref="E20:F20"/>
    <mergeCell ref="A21:E21"/>
    <mergeCell ref="F21:I21"/>
    <mergeCell ref="A22:E22"/>
    <mergeCell ref="F22:I22"/>
    <mergeCell ref="A23:E23"/>
    <mergeCell ref="F23:I23"/>
    <mergeCell ref="G24:I24"/>
    <mergeCell ref="G25:I25"/>
    <mergeCell ref="E41:F41"/>
    <mergeCell ref="E42:F42"/>
    <mergeCell ref="E43:F43"/>
    <mergeCell ref="E44:F44"/>
    <mergeCell ref="E33:F33"/>
    <mergeCell ref="E38:F38"/>
    <mergeCell ref="E39:F39"/>
    <mergeCell ref="E40:F40"/>
    <mergeCell ref="E438:F438"/>
    <mergeCell ref="H440:I440"/>
    <mergeCell ref="E422:F422"/>
    <mergeCell ref="E423:F423"/>
    <mergeCell ref="E427:F427"/>
    <mergeCell ref="E414:F414"/>
    <mergeCell ref="E420:F420"/>
    <mergeCell ref="E421:F421"/>
    <mergeCell ref="H416:I416"/>
    <mergeCell ref="E424:F424"/>
    <mergeCell ref="E425:F425"/>
    <mergeCell ref="E426:F426"/>
    <mergeCell ref="H429:I429"/>
    <mergeCell ref="E418:F418"/>
    <mergeCell ref="E419:F419"/>
    <mergeCell ref="E433:F433"/>
    <mergeCell ref="E434:F434"/>
    <mergeCell ref="E435:F435"/>
    <mergeCell ref="E436:F436"/>
    <mergeCell ref="E431:F431"/>
    <mergeCell ref="E432:F432"/>
    <mergeCell ref="E437:F437"/>
    <mergeCell ref="E406:F406"/>
    <mergeCell ref="E407:F407"/>
    <mergeCell ref="E408:F408"/>
    <mergeCell ref="E409:F409"/>
    <mergeCell ref="E413:F413"/>
    <mergeCell ref="E399:F399"/>
    <mergeCell ref="E400:F400"/>
    <mergeCell ref="E401:F401"/>
    <mergeCell ref="E397:F397"/>
    <mergeCell ref="E398:F398"/>
    <mergeCell ref="E410:F410"/>
    <mergeCell ref="E411:F411"/>
    <mergeCell ref="E412:F412"/>
    <mergeCell ref="H403:I403"/>
    <mergeCell ref="E405:F405"/>
    <mergeCell ref="E392:F392"/>
    <mergeCell ref="E393:F393"/>
    <mergeCell ref="E394:F394"/>
    <mergeCell ref="E395:F395"/>
    <mergeCell ref="H375:I375"/>
    <mergeCell ref="E377:F377"/>
    <mergeCell ref="E378:F378"/>
    <mergeCell ref="A379:E379"/>
    <mergeCell ref="F379:I379"/>
    <mergeCell ref="A380:E380"/>
    <mergeCell ref="F380:I380"/>
    <mergeCell ref="A381:E381"/>
    <mergeCell ref="F381:I381"/>
    <mergeCell ref="G370:I370"/>
    <mergeCell ref="E352:F352"/>
    <mergeCell ref="E353:F353"/>
    <mergeCell ref="E344:F344"/>
    <mergeCell ref="E345:F345"/>
    <mergeCell ref="E351:F351"/>
    <mergeCell ref="H335:I335"/>
    <mergeCell ref="E337:F337"/>
    <mergeCell ref="E338:F338"/>
    <mergeCell ref="E339:F339"/>
    <mergeCell ref="E340:F340"/>
    <mergeCell ref="E364:F364"/>
    <mergeCell ref="E365:F365"/>
    <mergeCell ref="A366:E366"/>
    <mergeCell ref="F366:I366"/>
    <mergeCell ref="A367:E367"/>
    <mergeCell ref="F367:I367"/>
    <mergeCell ref="A368:E368"/>
    <mergeCell ref="F368:I368"/>
    <mergeCell ref="G369:I369"/>
    <mergeCell ref="E358:F358"/>
    <mergeCell ref="E359:F359"/>
    <mergeCell ref="H362:I362"/>
    <mergeCell ref="E310:F310"/>
    <mergeCell ref="E311:F311"/>
    <mergeCell ref="E323:F323"/>
    <mergeCell ref="E324:F324"/>
    <mergeCell ref="E301:F301"/>
    <mergeCell ref="E302:F302"/>
    <mergeCell ref="E303:F303"/>
    <mergeCell ref="E290:F290"/>
    <mergeCell ref="E291:F291"/>
    <mergeCell ref="E295:F295"/>
    <mergeCell ref="E294:F294"/>
    <mergeCell ref="E299:F299"/>
    <mergeCell ref="E300:F300"/>
    <mergeCell ref="E305:F305"/>
    <mergeCell ref="E306:F306"/>
    <mergeCell ref="E293:F293"/>
    <mergeCell ref="H297:I297"/>
    <mergeCell ref="E304:F304"/>
    <mergeCell ref="E289:F289"/>
    <mergeCell ref="E273:F273"/>
    <mergeCell ref="E277:F277"/>
    <mergeCell ref="E278:F278"/>
    <mergeCell ref="E279:F279"/>
    <mergeCell ref="E281:F281"/>
    <mergeCell ref="E282:F282"/>
    <mergeCell ref="E286:F286"/>
    <mergeCell ref="E287:F287"/>
    <mergeCell ref="E288:F288"/>
    <mergeCell ref="E238:F238"/>
    <mergeCell ref="E239:F239"/>
    <mergeCell ref="E240:F240"/>
    <mergeCell ref="E228:F228"/>
    <mergeCell ref="E232:F232"/>
    <mergeCell ref="E233:F233"/>
    <mergeCell ref="E220:F220"/>
    <mergeCell ref="E221:F221"/>
    <mergeCell ref="E222:F222"/>
    <mergeCell ref="E227:F227"/>
    <mergeCell ref="E196:F196"/>
    <mergeCell ref="H200:I200"/>
    <mergeCell ref="H206:I206"/>
    <mergeCell ref="E187:F187"/>
    <mergeCell ref="E188:F188"/>
    <mergeCell ref="E189:F189"/>
    <mergeCell ref="E181:F181"/>
    <mergeCell ref="E180:F180"/>
    <mergeCell ref="E185:F185"/>
    <mergeCell ref="E186:F186"/>
    <mergeCell ref="E191:F191"/>
    <mergeCell ref="E192:F192"/>
    <mergeCell ref="E152:F152"/>
    <mergeCell ref="E153:F153"/>
    <mergeCell ref="E151:F151"/>
    <mergeCell ref="G146:I146"/>
    <mergeCell ref="A147:E147"/>
    <mergeCell ref="F147:I147"/>
    <mergeCell ref="H149:I149"/>
    <mergeCell ref="H155:I155"/>
    <mergeCell ref="E157:F157"/>
    <mergeCell ref="E128:F128"/>
    <mergeCell ref="H130:I130"/>
    <mergeCell ref="E132:F132"/>
    <mergeCell ref="E133:F133"/>
    <mergeCell ref="A134:E134"/>
    <mergeCell ref="F134:I134"/>
    <mergeCell ref="G137:I137"/>
    <mergeCell ref="G138:I138"/>
    <mergeCell ref="G140:I140"/>
    <mergeCell ref="A135:E135"/>
    <mergeCell ref="F135:I135"/>
    <mergeCell ref="A136:E136"/>
    <mergeCell ref="F136:I136"/>
    <mergeCell ref="A139:E139"/>
    <mergeCell ref="F139:I13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H119:I119"/>
    <mergeCell ref="E121:F121"/>
    <mergeCell ref="E115:F115"/>
    <mergeCell ref="E95:F95"/>
    <mergeCell ref="E96:F96"/>
    <mergeCell ref="E90:F90"/>
    <mergeCell ref="E91:F91"/>
    <mergeCell ref="E81:F81"/>
    <mergeCell ref="E82:F82"/>
    <mergeCell ref="E83:F83"/>
    <mergeCell ref="E84:F84"/>
    <mergeCell ref="E80:F80"/>
    <mergeCell ref="E62:F62"/>
    <mergeCell ref="E63:F63"/>
    <mergeCell ref="E64:F64"/>
    <mergeCell ref="E65:F65"/>
    <mergeCell ref="E57:F57"/>
    <mergeCell ref="E51:F51"/>
    <mergeCell ref="E52:F52"/>
    <mergeCell ref="E53:F53"/>
    <mergeCell ref="E66:F66"/>
    <mergeCell ref="E67:F67"/>
    <mergeCell ref="E68:F68"/>
    <mergeCell ref="E74:F74"/>
    <mergeCell ref="E75:F75"/>
    <mergeCell ref="E76:F76"/>
    <mergeCell ref="E34:F34"/>
    <mergeCell ref="A27:E27"/>
    <mergeCell ref="F27:I27"/>
    <mergeCell ref="H29:I29"/>
    <mergeCell ref="E31:F31"/>
    <mergeCell ref="E32:F32"/>
    <mergeCell ref="H36:I36"/>
    <mergeCell ref="E19:F19"/>
    <mergeCell ref="E13:F13"/>
    <mergeCell ref="G26:I26"/>
    <mergeCell ref="E8:F8"/>
    <mergeCell ref="E9:F9"/>
    <mergeCell ref="A3:J3"/>
    <mergeCell ref="A4:J4"/>
    <mergeCell ref="E5:F5"/>
    <mergeCell ref="E6:F6"/>
    <mergeCell ref="E7:F7"/>
    <mergeCell ref="C1:D1"/>
    <mergeCell ref="E1:F1"/>
    <mergeCell ref="G1:H1"/>
    <mergeCell ref="I1:J1"/>
    <mergeCell ref="C2:D2"/>
    <mergeCell ref="E2:F2"/>
    <mergeCell ref="G2:H2"/>
    <mergeCell ref="I2:J2"/>
  </mergeCells>
  <pageMargins left="0.51181102362204722" right="0.51181102362204722" top="0.98425196850393704" bottom="0.98425196850393704" header="0.51181102362204722" footer="0.51181102362204722"/>
  <pageSetup paperSize="9" scale="50" fitToHeight="0" orientation="portrait" r:id="rId1"/>
  <headerFooter>
    <oddHeader xml:space="preserve">&amp;L </oddHeader>
    <oddFooter xml:space="preserve">&amp;L </oddFooter>
  </headerFooter>
  <rowBreaks count="6" manualBreakCount="6">
    <brk id="60" max="9" man="1"/>
    <brk id="120" max="9" man="1"/>
    <brk id="170" max="9" man="1"/>
    <brk id="329" max="9" man="1"/>
    <brk id="376" max="9" man="1"/>
    <brk id="430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>
    <pageSetUpPr fitToPage="1"/>
  </sheetPr>
  <dimension ref="A1:II56"/>
  <sheetViews>
    <sheetView showGridLines="0" view="pageBreakPreview" zoomScale="70" zoomScaleNormal="40" zoomScaleSheetLayoutView="70" zoomScalePageLayoutView="70" workbookViewId="0"/>
  </sheetViews>
  <sheetFormatPr defaultColWidth="10.375" defaultRowHeight="15" x14ac:dyDescent="0.2"/>
  <cols>
    <col min="1" max="1" width="10.375" style="235"/>
    <col min="2" max="2" width="3.125" style="235" customWidth="1"/>
    <col min="3" max="3" width="5.5" style="235" bestFit="1" customWidth="1"/>
    <col min="4" max="4" width="52.25" style="235" customWidth="1"/>
    <col min="5" max="5" width="24.5" style="259" customWidth="1"/>
    <col min="6" max="6" width="18.75" style="259" customWidth="1"/>
    <col min="7" max="12" width="24" style="259" customWidth="1"/>
    <col min="13" max="14" width="19.625" style="259" customWidth="1"/>
    <col min="15" max="29" width="19.625" style="235" customWidth="1"/>
    <col min="30" max="242" width="8" style="235" customWidth="1"/>
    <col min="243" max="16384" width="10.375" style="235"/>
  </cols>
  <sheetData>
    <row r="1" spans="1:243" s="4" customFormat="1" ht="20.100000000000001" customHeight="1" x14ac:dyDescent="0.2">
      <c r="P1" s="5"/>
      <c r="R1" s="6"/>
      <c r="S1" s="6"/>
      <c r="T1" s="6"/>
    </row>
    <row r="2" spans="1:243" s="4" customFormat="1" ht="20.100000000000001" customHeight="1" x14ac:dyDescent="0.2">
      <c r="B2" s="8"/>
      <c r="C2" s="9"/>
      <c r="G2" s="232" t="s">
        <v>34</v>
      </c>
      <c r="H2" s="232"/>
      <c r="I2" s="232"/>
      <c r="J2" s="232"/>
      <c r="P2" s="232"/>
      <c r="Q2" s="232"/>
      <c r="R2" s="232"/>
      <c r="S2" s="232"/>
      <c r="T2" s="232"/>
    </row>
    <row r="3" spans="1:243" s="4" customFormat="1" ht="20.100000000000001" customHeight="1" x14ac:dyDescent="0.2">
      <c r="B3" s="8"/>
      <c r="C3" s="9"/>
      <c r="G3" s="312" t="str">
        <f>'Orçamento Sintético'!D2</f>
        <v>Contratação de empresa para prestação de Serviços Técnicos de Topografia para acompanhamento de obras dos taludes no Porto do Itaqui, São Luís – MA.</v>
      </c>
      <c r="H3" s="312"/>
      <c r="I3" s="312"/>
      <c r="J3" s="312"/>
      <c r="K3" s="312"/>
      <c r="L3" s="312"/>
      <c r="M3" s="312"/>
      <c r="P3" s="233"/>
      <c r="Q3" s="233"/>
      <c r="R3" s="233"/>
      <c r="S3" s="233"/>
      <c r="T3" s="233"/>
    </row>
    <row r="4" spans="1:243" s="4" customFormat="1" ht="20.100000000000001" customHeight="1" x14ac:dyDescent="0.2">
      <c r="B4" s="8"/>
      <c r="C4" s="9"/>
      <c r="G4" s="312"/>
      <c r="H4" s="312"/>
      <c r="I4" s="312"/>
      <c r="J4" s="312"/>
      <c r="K4" s="312"/>
      <c r="L4" s="312"/>
      <c r="M4" s="312"/>
      <c r="P4" s="233"/>
      <c r="Q4" s="233"/>
      <c r="R4" s="233"/>
      <c r="S4" s="233"/>
      <c r="T4" s="233"/>
    </row>
    <row r="5" spans="1:243" s="4" customFormat="1" ht="20.100000000000001" customHeight="1" x14ac:dyDescent="0.2">
      <c r="B5" s="8"/>
      <c r="C5" s="9"/>
      <c r="G5" s="10" t="s">
        <v>35</v>
      </c>
      <c r="H5" s="11"/>
      <c r="I5" s="12" t="s">
        <v>36</v>
      </c>
      <c r="J5" s="13">
        <v>45383</v>
      </c>
      <c r="P5" s="12" t="s">
        <v>37</v>
      </c>
      <c r="Q5" s="14">
        <v>0</v>
      </c>
      <c r="R5" s="12"/>
      <c r="S5" s="12"/>
    </row>
    <row r="6" spans="1:243" s="4" customFormat="1" ht="20.100000000000001" customHeight="1" x14ac:dyDescent="0.2">
      <c r="B6" s="8"/>
      <c r="C6" s="9"/>
      <c r="D6" s="20"/>
      <c r="E6" s="20"/>
      <c r="F6" s="20"/>
      <c r="G6" s="20"/>
      <c r="H6" s="21"/>
    </row>
    <row r="7" spans="1:243" s="4" customFormat="1" ht="24.95" customHeight="1" x14ac:dyDescent="0.2">
      <c r="B7" s="22"/>
      <c r="C7" s="313" t="s">
        <v>322</v>
      </c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</row>
    <row r="8" spans="1:243" s="4" customFormat="1" ht="39.75" hidden="1" customHeight="1" x14ac:dyDescent="0.2">
      <c r="B8" s="23"/>
      <c r="C8" s="23"/>
      <c r="D8" s="23"/>
      <c r="E8" s="23"/>
      <c r="F8" s="234">
        <v>44075</v>
      </c>
      <c r="G8" s="234">
        <v>44105</v>
      </c>
      <c r="H8" s="234">
        <v>44136</v>
      </c>
      <c r="I8" s="234">
        <v>44166</v>
      </c>
      <c r="J8" s="234">
        <v>44197</v>
      </c>
      <c r="K8" s="234">
        <v>44228</v>
      </c>
      <c r="L8" s="234">
        <v>44256</v>
      </c>
      <c r="M8" s="234">
        <v>44287</v>
      </c>
      <c r="N8" s="234">
        <v>44317</v>
      </c>
      <c r="O8" s="234">
        <v>44348</v>
      </c>
      <c r="P8" s="234">
        <v>44378</v>
      </c>
      <c r="Q8" s="234">
        <v>44409</v>
      </c>
      <c r="R8" s="234">
        <v>44440</v>
      </c>
      <c r="S8" s="234">
        <v>44470</v>
      </c>
      <c r="T8" s="234">
        <v>44501</v>
      </c>
      <c r="U8" s="234">
        <v>44531</v>
      </c>
    </row>
    <row r="9" spans="1:243" ht="30.75" customHeight="1" x14ac:dyDescent="0.2">
      <c r="C9" s="114" t="s">
        <v>48</v>
      </c>
      <c r="D9" s="114" t="s">
        <v>49</v>
      </c>
      <c r="E9" s="114" t="s">
        <v>323</v>
      </c>
      <c r="F9" s="236" t="s">
        <v>324</v>
      </c>
      <c r="G9" s="236" t="s">
        <v>325</v>
      </c>
      <c r="H9" s="236" t="s">
        <v>326</v>
      </c>
      <c r="I9" s="236" t="s">
        <v>327</v>
      </c>
      <c r="J9" s="236" t="s">
        <v>328</v>
      </c>
      <c r="K9" s="236" t="s">
        <v>329</v>
      </c>
      <c r="L9" s="236" t="s">
        <v>330</v>
      </c>
      <c r="M9" s="236" t="s">
        <v>331</v>
      </c>
      <c r="N9" s="236" t="s">
        <v>332</v>
      </c>
      <c r="O9" s="236" t="s">
        <v>333</v>
      </c>
      <c r="P9" s="236" t="s">
        <v>334</v>
      </c>
      <c r="Q9" s="236" t="s">
        <v>335</v>
      </c>
      <c r="R9" s="236" t="s">
        <v>336</v>
      </c>
      <c r="S9" s="236" t="s">
        <v>337</v>
      </c>
      <c r="T9" s="236" t="s">
        <v>338</v>
      </c>
      <c r="U9" s="236" t="s">
        <v>339</v>
      </c>
      <c r="V9" s="236" t="s">
        <v>340</v>
      </c>
      <c r="W9" s="236" t="s">
        <v>341</v>
      </c>
      <c r="X9" s="236" t="s">
        <v>342</v>
      </c>
      <c r="Y9" s="236" t="s">
        <v>343</v>
      </c>
      <c r="Z9" s="236" t="s">
        <v>344</v>
      </c>
      <c r="AA9" s="236" t="s">
        <v>345</v>
      </c>
      <c r="AB9" s="236" t="s">
        <v>346</v>
      </c>
      <c r="AC9" s="236" t="s">
        <v>347</v>
      </c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  <c r="BI9" s="237"/>
      <c r="BJ9" s="237"/>
      <c r="BK9" s="237"/>
      <c r="BL9" s="237"/>
      <c r="BM9" s="237"/>
      <c r="BN9" s="237"/>
      <c r="BO9" s="237"/>
      <c r="BP9" s="237"/>
      <c r="BQ9" s="237"/>
      <c r="BR9" s="237"/>
      <c r="BS9" s="237"/>
      <c r="BT9" s="237"/>
      <c r="BU9" s="237"/>
      <c r="BV9" s="237"/>
      <c r="BW9" s="237"/>
      <c r="BX9" s="237"/>
      <c r="BY9" s="237"/>
      <c r="BZ9" s="237"/>
      <c r="CA9" s="237"/>
      <c r="CB9" s="237"/>
      <c r="CC9" s="237"/>
      <c r="CD9" s="237"/>
      <c r="CE9" s="237"/>
      <c r="CF9" s="237"/>
      <c r="CG9" s="237"/>
      <c r="CH9" s="237"/>
      <c r="CI9" s="237"/>
      <c r="CJ9" s="237"/>
      <c r="CK9" s="237"/>
      <c r="CL9" s="237"/>
      <c r="CM9" s="237"/>
      <c r="CN9" s="237"/>
      <c r="CO9" s="237"/>
      <c r="CP9" s="237"/>
      <c r="CQ9" s="237"/>
      <c r="CR9" s="237"/>
      <c r="CS9" s="237"/>
      <c r="CT9" s="237"/>
      <c r="CU9" s="237"/>
      <c r="CV9" s="237"/>
      <c r="CW9" s="237"/>
      <c r="CX9" s="237"/>
      <c r="CY9" s="237"/>
      <c r="CZ9" s="237"/>
      <c r="DA9" s="237"/>
      <c r="DB9" s="237"/>
      <c r="DC9" s="237"/>
      <c r="DD9" s="237"/>
      <c r="DE9" s="237"/>
      <c r="DF9" s="237"/>
      <c r="DG9" s="237"/>
      <c r="DH9" s="237"/>
      <c r="DI9" s="237"/>
      <c r="DJ9" s="237"/>
      <c r="DK9" s="237"/>
      <c r="DL9" s="237"/>
      <c r="DM9" s="237"/>
      <c r="DN9" s="237"/>
      <c r="DO9" s="237"/>
      <c r="DP9" s="237"/>
      <c r="DQ9" s="237"/>
      <c r="DR9" s="237"/>
      <c r="DS9" s="237"/>
      <c r="DT9" s="237"/>
      <c r="DU9" s="237"/>
      <c r="DV9" s="237"/>
      <c r="DW9" s="237"/>
      <c r="DX9" s="237"/>
      <c r="DY9" s="237"/>
      <c r="DZ9" s="237"/>
      <c r="EA9" s="237"/>
      <c r="EB9" s="237"/>
      <c r="EC9" s="237"/>
      <c r="ED9" s="237"/>
      <c r="EE9" s="237"/>
      <c r="EF9" s="237"/>
      <c r="EG9" s="237"/>
      <c r="EH9" s="237"/>
      <c r="EI9" s="237"/>
      <c r="EJ9" s="237"/>
      <c r="EK9" s="237"/>
      <c r="EL9" s="237"/>
      <c r="EM9" s="237"/>
      <c r="EN9" s="237"/>
      <c r="EO9" s="237"/>
      <c r="EP9" s="237"/>
      <c r="EQ9" s="237"/>
      <c r="ER9" s="237"/>
      <c r="ES9" s="237"/>
      <c r="ET9" s="237"/>
      <c r="EU9" s="237"/>
      <c r="EV9" s="237"/>
      <c r="EW9" s="237"/>
      <c r="EX9" s="237"/>
      <c r="EY9" s="237"/>
      <c r="EZ9" s="237"/>
      <c r="FA9" s="237"/>
      <c r="FB9" s="237"/>
      <c r="FC9" s="237"/>
      <c r="FD9" s="237"/>
      <c r="FE9" s="237"/>
      <c r="FF9" s="237"/>
      <c r="FG9" s="237"/>
      <c r="FH9" s="237"/>
      <c r="FI9" s="237"/>
      <c r="FJ9" s="237"/>
      <c r="FK9" s="237"/>
      <c r="FL9" s="237"/>
      <c r="FM9" s="237"/>
      <c r="FN9" s="237"/>
      <c r="FO9" s="237"/>
      <c r="FP9" s="237"/>
      <c r="FQ9" s="237"/>
      <c r="FR9" s="237"/>
      <c r="FS9" s="237"/>
      <c r="FT9" s="237"/>
      <c r="FU9" s="237"/>
      <c r="FV9" s="237"/>
      <c r="FW9" s="237"/>
      <c r="FX9" s="237"/>
      <c r="FY9" s="237"/>
      <c r="FZ9" s="237"/>
      <c r="GA9" s="237"/>
      <c r="GB9" s="237"/>
      <c r="GC9" s="237"/>
      <c r="GD9" s="237"/>
      <c r="GE9" s="237"/>
      <c r="GF9" s="237"/>
      <c r="GG9" s="237"/>
      <c r="GH9" s="237"/>
      <c r="GI9" s="237"/>
      <c r="GJ9" s="237"/>
      <c r="GK9" s="237"/>
      <c r="GL9" s="237"/>
      <c r="GM9" s="237"/>
      <c r="GN9" s="237"/>
      <c r="GO9" s="237"/>
      <c r="GP9" s="237"/>
      <c r="GQ9" s="237"/>
      <c r="GR9" s="237"/>
      <c r="GS9" s="237"/>
      <c r="GT9" s="237"/>
      <c r="GU9" s="237"/>
      <c r="GV9" s="237"/>
      <c r="GW9" s="237"/>
      <c r="GX9" s="237"/>
      <c r="GY9" s="237"/>
      <c r="GZ9" s="237"/>
      <c r="HA9" s="237"/>
      <c r="HB9" s="237"/>
      <c r="HC9" s="237"/>
      <c r="HD9" s="237"/>
      <c r="HE9" s="237"/>
      <c r="HF9" s="237"/>
      <c r="HG9" s="237"/>
      <c r="HH9" s="237"/>
      <c r="HI9" s="237"/>
      <c r="HJ9" s="237"/>
      <c r="HK9" s="237"/>
      <c r="HL9" s="237"/>
      <c r="HM9" s="237"/>
      <c r="HN9" s="237"/>
      <c r="HO9" s="237"/>
      <c r="HP9" s="237"/>
      <c r="HQ9" s="237"/>
      <c r="HR9" s="237"/>
      <c r="HS9" s="237"/>
      <c r="HT9" s="237"/>
      <c r="HU9" s="237"/>
      <c r="HV9" s="237"/>
      <c r="HW9" s="237"/>
      <c r="HX9" s="237"/>
      <c r="HY9" s="237"/>
      <c r="HZ9" s="237"/>
      <c r="IA9" s="237"/>
      <c r="IB9" s="237"/>
      <c r="IC9" s="237"/>
      <c r="ID9" s="237"/>
      <c r="IE9" s="237"/>
      <c r="IF9" s="237"/>
      <c r="IG9" s="237"/>
      <c r="IH9" s="237"/>
      <c r="II9" s="237"/>
    </row>
    <row r="10" spans="1:243" ht="16.5" thickBot="1" x14ac:dyDescent="0.25">
      <c r="A10" s="235" t="s">
        <v>348</v>
      </c>
      <c r="C10" s="306" t="s">
        <v>41</v>
      </c>
      <c r="D10" s="314" t="str">
        <f>'Orçamento Sintético'!D5</f>
        <v>SERVIÇOS INICIAIS</v>
      </c>
      <c r="E10" s="238">
        <f>'Orçamento Sintético'!I5</f>
        <v>115291.73</v>
      </c>
      <c r="F10" s="239">
        <f>ROUND($E$10*F12,2)</f>
        <v>8823.9699999999993</v>
      </c>
      <c r="G10" s="239">
        <f t="shared" ref="G10:AB10" si="0">ROUND($E$10*G12,2)</f>
        <v>6928.1</v>
      </c>
      <c r="H10" s="239">
        <f t="shared" si="0"/>
        <v>4524.53</v>
      </c>
      <c r="I10" s="239">
        <f t="shared" si="0"/>
        <v>4524.53</v>
      </c>
      <c r="J10" s="239">
        <f t="shared" si="0"/>
        <v>4524.53</v>
      </c>
      <c r="K10" s="239">
        <f t="shared" si="0"/>
        <v>4524.53</v>
      </c>
      <c r="L10" s="239">
        <f t="shared" si="0"/>
        <v>4524.53</v>
      </c>
      <c r="M10" s="239">
        <f t="shared" si="0"/>
        <v>4524.53</v>
      </c>
      <c r="N10" s="239">
        <f t="shared" si="0"/>
        <v>4524.53</v>
      </c>
      <c r="O10" s="239">
        <f t="shared" si="0"/>
        <v>4524.53</v>
      </c>
      <c r="P10" s="239">
        <f t="shared" si="0"/>
        <v>4524.53</v>
      </c>
      <c r="Q10" s="239">
        <f t="shared" si="0"/>
        <v>4524.53</v>
      </c>
      <c r="R10" s="239">
        <f t="shared" si="0"/>
        <v>4524.53</v>
      </c>
      <c r="S10" s="239">
        <f t="shared" si="0"/>
        <v>4524.53</v>
      </c>
      <c r="T10" s="239">
        <f t="shared" si="0"/>
        <v>4524.53</v>
      </c>
      <c r="U10" s="239">
        <f t="shared" si="0"/>
        <v>4524.53</v>
      </c>
      <c r="V10" s="239">
        <f t="shared" si="0"/>
        <v>4524.53</v>
      </c>
      <c r="W10" s="239">
        <f t="shared" si="0"/>
        <v>4524.53</v>
      </c>
      <c r="X10" s="239">
        <f t="shared" si="0"/>
        <v>4524.53</v>
      </c>
      <c r="Y10" s="239">
        <f t="shared" si="0"/>
        <v>4524.53</v>
      </c>
      <c r="Z10" s="239">
        <f t="shared" si="0"/>
        <v>4524.53</v>
      </c>
      <c r="AA10" s="239">
        <f t="shared" si="0"/>
        <v>4524.53</v>
      </c>
      <c r="AB10" s="239">
        <f t="shared" si="0"/>
        <v>4524.53</v>
      </c>
      <c r="AC10" s="239">
        <f>ROUND($E$10*AC12,2)</f>
        <v>4524.53</v>
      </c>
    </row>
    <row r="11" spans="1:243" ht="17.25" thickTop="1" thickBot="1" x14ac:dyDescent="0.25">
      <c r="C11" s="307"/>
      <c r="D11" s="310"/>
      <c r="E11" s="240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</row>
    <row r="12" spans="1:243" ht="16.5" thickTop="1" x14ac:dyDescent="0.2">
      <c r="A12" s="235" t="s">
        <v>40</v>
      </c>
      <c r="C12" s="308"/>
      <c r="D12" s="311"/>
      <c r="E12" s="242">
        <f>E10/$E$26</f>
        <v>0.11576758803993462</v>
      </c>
      <c r="F12" s="243">
        <v>7.6536018671937711E-2</v>
      </c>
      <c r="G12" s="243">
        <v>6.0091907719660387E-2</v>
      </c>
      <c r="H12" s="243">
        <v>3.9244185164018279E-2</v>
      </c>
      <c r="I12" s="243">
        <v>3.9244185164018279E-2</v>
      </c>
      <c r="J12" s="243">
        <v>3.9244185164018279E-2</v>
      </c>
      <c r="K12" s="243">
        <v>3.9244185164018279E-2</v>
      </c>
      <c r="L12" s="243">
        <v>3.9244185164018279E-2</v>
      </c>
      <c r="M12" s="243">
        <v>3.9244185164018279E-2</v>
      </c>
      <c r="N12" s="243">
        <v>3.9244185164018279E-2</v>
      </c>
      <c r="O12" s="243">
        <v>3.9244185164018279E-2</v>
      </c>
      <c r="P12" s="243">
        <v>3.9244185164018279E-2</v>
      </c>
      <c r="Q12" s="243">
        <v>3.9244185164018279E-2</v>
      </c>
      <c r="R12" s="243">
        <v>3.9244185164018279E-2</v>
      </c>
      <c r="S12" s="243">
        <v>3.9244185164018279E-2</v>
      </c>
      <c r="T12" s="243">
        <v>3.9244185164018279E-2</v>
      </c>
      <c r="U12" s="243">
        <v>3.9244185164018279E-2</v>
      </c>
      <c r="V12" s="243">
        <v>3.9244185164018279E-2</v>
      </c>
      <c r="W12" s="243">
        <v>3.9244185164018279E-2</v>
      </c>
      <c r="X12" s="243">
        <v>3.9244185164018279E-2</v>
      </c>
      <c r="Y12" s="243">
        <v>3.9244185164018279E-2</v>
      </c>
      <c r="Z12" s="243">
        <v>3.9244185164018279E-2</v>
      </c>
      <c r="AA12" s="243">
        <v>3.9244185164018279E-2</v>
      </c>
      <c r="AB12" s="243">
        <v>3.9244185164018279E-2</v>
      </c>
      <c r="AC12" s="243">
        <v>3.9244185164018279E-2</v>
      </c>
    </row>
    <row r="13" spans="1:243" ht="16.5" customHeight="1" thickBot="1" x14ac:dyDescent="0.25">
      <c r="A13" s="235" t="s">
        <v>348</v>
      </c>
      <c r="C13" s="306" t="s">
        <v>200</v>
      </c>
      <c r="D13" s="309" t="str">
        <f>'Orçamento Sintético'!D12</f>
        <v>EQUIPE DE TOPOGRAFIA - OBRA</v>
      </c>
      <c r="E13" s="238">
        <f>'Orçamento Sintético'!I12</f>
        <v>780751.92</v>
      </c>
      <c r="F13" s="239">
        <f>ROUND($E$13*F15,2)</f>
        <v>32531.33</v>
      </c>
      <c r="G13" s="239">
        <f>ROUND($E$13*G15,2)</f>
        <v>32531.33</v>
      </c>
      <c r="H13" s="239">
        <f>ROUND($E$13*H15,2)</f>
        <v>32531.33</v>
      </c>
      <c r="I13" s="239">
        <f t="shared" ref="I13:AC13" si="1">ROUND($E$13*I15,2)</f>
        <v>32531.33</v>
      </c>
      <c r="J13" s="239">
        <f t="shared" si="1"/>
        <v>32531.33</v>
      </c>
      <c r="K13" s="239">
        <f t="shared" si="1"/>
        <v>32531.33</v>
      </c>
      <c r="L13" s="239">
        <f t="shared" si="1"/>
        <v>32531.33</v>
      </c>
      <c r="M13" s="239">
        <f t="shared" si="1"/>
        <v>32531.33</v>
      </c>
      <c r="N13" s="239">
        <f t="shared" si="1"/>
        <v>32531.33</v>
      </c>
      <c r="O13" s="239">
        <f t="shared" si="1"/>
        <v>32531.33</v>
      </c>
      <c r="P13" s="239">
        <f t="shared" si="1"/>
        <v>32531.33</v>
      </c>
      <c r="Q13" s="239">
        <f t="shared" si="1"/>
        <v>32531.33</v>
      </c>
      <c r="R13" s="239">
        <f t="shared" si="1"/>
        <v>32531.33</v>
      </c>
      <c r="S13" s="239">
        <f t="shared" si="1"/>
        <v>32531.33</v>
      </c>
      <c r="T13" s="239">
        <f t="shared" si="1"/>
        <v>32531.33</v>
      </c>
      <c r="U13" s="239">
        <f t="shared" si="1"/>
        <v>32531.33</v>
      </c>
      <c r="V13" s="239">
        <f t="shared" si="1"/>
        <v>32531.33</v>
      </c>
      <c r="W13" s="239">
        <f t="shared" si="1"/>
        <v>32531.33</v>
      </c>
      <c r="X13" s="239">
        <f t="shared" si="1"/>
        <v>32531.33</v>
      </c>
      <c r="Y13" s="239">
        <f t="shared" si="1"/>
        <v>32531.33</v>
      </c>
      <c r="Z13" s="239">
        <f t="shared" si="1"/>
        <v>32531.33</v>
      </c>
      <c r="AA13" s="239">
        <f t="shared" si="1"/>
        <v>32531.33</v>
      </c>
      <c r="AB13" s="239">
        <f t="shared" si="1"/>
        <v>32531.33</v>
      </c>
      <c r="AC13" s="239">
        <f t="shared" si="1"/>
        <v>32531.33</v>
      </c>
    </row>
    <row r="14" spans="1:243" ht="16.5" customHeight="1" thickTop="1" thickBot="1" x14ac:dyDescent="0.25">
      <c r="C14" s="307"/>
      <c r="D14" s="310"/>
      <c r="E14" s="240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</row>
    <row r="15" spans="1:243" ht="16.5" customHeight="1" thickTop="1" x14ac:dyDescent="0.2">
      <c r="A15" s="235" t="s">
        <v>40</v>
      </c>
      <c r="C15" s="308"/>
      <c r="D15" s="311"/>
      <c r="E15" s="242">
        <f>E13/$E$26</f>
        <v>0.78397441547583679</v>
      </c>
      <c r="F15" s="243">
        <f>1/24</f>
        <v>4.1666666666666664E-2</v>
      </c>
      <c r="G15" s="243">
        <f>F15</f>
        <v>4.1666666666666664E-2</v>
      </c>
      <c r="H15" s="243">
        <f t="shared" ref="H15:AC15" si="2">G15</f>
        <v>4.1666666666666664E-2</v>
      </c>
      <c r="I15" s="243">
        <f t="shared" si="2"/>
        <v>4.1666666666666664E-2</v>
      </c>
      <c r="J15" s="243">
        <f t="shared" si="2"/>
        <v>4.1666666666666664E-2</v>
      </c>
      <c r="K15" s="243">
        <f t="shared" si="2"/>
        <v>4.1666666666666664E-2</v>
      </c>
      <c r="L15" s="243">
        <f t="shared" si="2"/>
        <v>4.1666666666666664E-2</v>
      </c>
      <c r="M15" s="243">
        <f t="shared" si="2"/>
        <v>4.1666666666666664E-2</v>
      </c>
      <c r="N15" s="243">
        <f t="shared" si="2"/>
        <v>4.1666666666666664E-2</v>
      </c>
      <c r="O15" s="243">
        <f t="shared" si="2"/>
        <v>4.1666666666666664E-2</v>
      </c>
      <c r="P15" s="243">
        <f t="shared" si="2"/>
        <v>4.1666666666666664E-2</v>
      </c>
      <c r="Q15" s="243">
        <f t="shared" si="2"/>
        <v>4.1666666666666664E-2</v>
      </c>
      <c r="R15" s="243">
        <f t="shared" si="2"/>
        <v>4.1666666666666664E-2</v>
      </c>
      <c r="S15" s="243">
        <f t="shared" si="2"/>
        <v>4.1666666666666664E-2</v>
      </c>
      <c r="T15" s="243">
        <f t="shared" si="2"/>
        <v>4.1666666666666664E-2</v>
      </c>
      <c r="U15" s="243">
        <f t="shared" si="2"/>
        <v>4.1666666666666664E-2</v>
      </c>
      <c r="V15" s="243">
        <f t="shared" si="2"/>
        <v>4.1666666666666664E-2</v>
      </c>
      <c r="W15" s="243">
        <f t="shared" si="2"/>
        <v>4.1666666666666664E-2</v>
      </c>
      <c r="X15" s="243">
        <f t="shared" si="2"/>
        <v>4.1666666666666664E-2</v>
      </c>
      <c r="Y15" s="243">
        <f t="shared" si="2"/>
        <v>4.1666666666666664E-2</v>
      </c>
      <c r="Z15" s="243">
        <f t="shared" si="2"/>
        <v>4.1666666666666664E-2</v>
      </c>
      <c r="AA15" s="243">
        <f t="shared" si="2"/>
        <v>4.1666666666666664E-2</v>
      </c>
      <c r="AB15" s="243">
        <f t="shared" si="2"/>
        <v>4.1666666666666664E-2</v>
      </c>
      <c r="AC15" s="243">
        <f t="shared" si="2"/>
        <v>4.1666666666666664E-2</v>
      </c>
    </row>
    <row r="16" spans="1:243" ht="16.5" customHeight="1" thickBot="1" x14ac:dyDescent="0.25">
      <c r="A16" s="235" t="s">
        <v>348</v>
      </c>
      <c r="C16" s="306" t="s">
        <v>201</v>
      </c>
      <c r="D16" s="309" t="str">
        <f>'Orçamento Sintético'!D13</f>
        <v>EQUIPE DE TOPOGRAFIA - OBRA - EQUIPE EXTRA</v>
      </c>
      <c r="E16" s="238">
        <f>'Orçamento Sintético'!I13</f>
        <v>36970.660000000003</v>
      </c>
      <c r="F16" s="244">
        <f>F18*E16</f>
        <v>18485.330000000002</v>
      </c>
      <c r="G16" s="239">
        <f>G18*E16</f>
        <v>18485.330000000002</v>
      </c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</row>
    <row r="17" spans="1:243" ht="16.5" customHeight="1" thickTop="1" thickBot="1" x14ac:dyDescent="0.25">
      <c r="C17" s="307"/>
      <c r="D17" s="310"/>
      <c r="E17" s="240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</row>
    <row r="18" spans="1:243" ht="20.25" customHeight="1" thickTop="1" x14ac:dyDescent="0.2">
      <c r="A18" s="235" t="s">
        <v>40</v>
      </c>
      <c r="C18" s="308"/>
      <c r="D18" s="311"/>
      <c r="E18" s="242">
        <f>E16/$E$26</f>
        <v>3.7123253649194873E-2</v>
      </c>
      <c r="F18" s="245">
        <v>0.5</v>
      </c>
      <c r="G18" s="243">
        <v>0.5</v>
      </c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</row>
    <row r="19" spans="1:243" ht="20.25" customHeight="1" thickBot="1" x14ac:dyDescent="0.25">
      <c r="A19" s="235" t="s">
        <v>348</v>
      </c>
      <c r="C19" s="306" t="s">
        <v>356</v>
      </c>
      <c r="D19" s="309" t="str">
        <f>'Orçamento Sintético'!D14</f>
        <v>DESENHO DE SEÇÕES TRANSVERSAIS E PERFIS</v>
      </c>
      <c r="E19" s="238">
        <f>'Orçamento Sintético'!I14</f>
        <v>62101.5</v>
      </c>
      <c r="F19" s="244">
        <f>$E$19*F21</f>
        <v>2587.5625</v>
      </c>
      <c r="G19" s="244">
        <f t="shared" ref="G19:AC19" si="3">$E$19*G21</f>
        <v>2587.5625</v>
      </c>
      <c r="H19" s="244">
        <f t="shared" si="3"/>
        <v>2587.5625</v>
      </c>
      <c r="I19" s="244">
        <f t="shared" si="3"/>
        <v>2587.5625</v>
      </c>
      <c r="J19" s="244">
        <f t="shared" si="3"/>
        <v>2587.5625</v>
      </c>
      <c r="K19" s="244">
        <f t="shared" si="3"/>
        <v>2587.5625</v>
      </c>
      <c r="L19" s="244">
        <f t="shared" si="3"/>
        <v>2587.5625</v>
      </c>
      <c r="M19" s="244">
        <f t="shared" si="3"/>
        <v>2587.5625</v>
      </c>
      <c r="N19" s="244">
        <f t="shared" si="3"/>
        <v>2587.5625</v>
      </c>
      <c r="O19" s="244">
        <f t="shared" si="3"/>
        <v>2587.5625</v>
      </c>
      <c r="P19" s="244">
        <f t="shared" si="3"/>
        <v>2587.5625</v>
      </c>
      <c r="Q19" s="244">
        <f t="shared" si="3"/>
        <v>2587.5625</v>
      </c>
      <c r="R19" s="244">
        <f t="shared" si="3"/>
        <v>2587.5625</v>
      </c>
      <c r="S19" s="244">
        <f t="shared" si="3"/>
        <v>2587.5625</v>
      </c>
      <c r="T19" s="244">
        <f t="shared" si="3"/>
        <v>2587.5625</v>
      </c>
      <c r="U19" s="244">
        <f t="shared" si="3"/>
        <v>2587.5625</v>
      </c>
      <c r="V19" s="244">
        <f t="shared" si="3"/>
        <v>2587.5625</v>
      </c>
      <c r="W19" s="244">
        <f t="shared" si="3"/>
        <v>2587.5625</v>
      </c>
      <c r="X19" s="244">
        <f t="shared" si="3"/>
        <v>2587.5625</v>
      </c>
      <c r="Y19" s="244">
        <f t="shared" si="3"/>
        <v>2587.5625</v>
      </c>
      <c r="Z19" s="244">
        <f t="shared" si="3"/>
        <v>2587.5625</v>
      </c>
      <c r="AA19" s="244">
        <f t="shared" si="3"/>
        <v>2587.5625</v>
      </c>
      <c r="AB19" s="244">
        <f t="shared" si="3"/>
        <v>2587.5625</v>
      </c>
      <c r="AC19" s="244">
        <f t="shared" si="3"/>
        <v>2587.5625</v>
      </c>
    </row>
    <row r="20" spans="1:243" ht="20.25" customHeight="1" thickTop="1" thickBot="1" x14ac:dyDescent="0.25">
      <c r="C20" s="307"/>
      <c r="D20" s="310"/>
      <c r="E20" s="240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</row>
    <row r="21" spans="1:243" ht="20.25" customHeight="1" thickTop="1" x14ac:dyDescent="0.2">
      <c r="A21" s="235" t="s">
        <v>40</v>
      </c>
      <c r="C21" s="308"/>
      <c r="D21" s="311"/>
      <c r="E21" s="242">
        <f>E19/$E$26</f>
        <v>6.2357819322010351E-2</v>
      </c>
      <c r="F21" s="245">
        <f>1/24</f>
        <v>4.1666666666666664E-2</v>
      </c>
      <c r="G21" s="245">
        <f>F21</f>
        <v>4.1666666666666664E-2</v>
      </c>
      <c r="H21" s="245">
        <f t="shared" ref="H21:AC21" si="4">G21</f>
        <v>4.1666666666666664E-2</v>
      </c>
      <c r="I21" s="245">
        <f t="shared" si="4"/>
        <v>4.1666666666666664E-2</v>
      </c>
      <c r="J21" s="245">
        <f t="shared" si="4"/>
        <v>4.1666666666666664E-2</v>
      </c>
      <c r="K21" s="245">
        <f t="shared" si="4"/>
        <v>4.1666666666666664E-2</v>
      </c>
      <c r="L21" s="245">
        <f t="shared" si="4"/>
        <v>4.1666666666666664E-2</v>
      </c>
      <c r="M21" s="245">
        <f t="shared" si="4"/>
        <v>4.1666666666666664E-2</v>
      </c>
      <c r="N21" s="245">
        <f t="shared" si="4"/>
        <v>4.1666666666666664E-2</v>
      </c>
      <c r="O21" s="245">
        <f t="shared" si="4"/>
        <v>4.1666666666666664E-2</v>
      </c>
      <c r="P21" s="245">
        <f t="shared" si="4"/>
        <v>4.1666666666666664E-2</v>
      </c>
      <c r="Q21" s="245">
        <f t="shared" si="4"/>
        <v>4.1666666666666664E-2</v>
      </c>
      <c r="R21" s="245">
        <f t="shared" si="4"/>
        <v>4.1666666666666664E-2</v>
      </c>
      <c r="S21" s="245">
        <f t="shared" si="4"/>
        <v>4.1666666666666664E-2</v>
      </c>
      <c r="T21" s="245">
        <f t="shared" si="4"/>
        <v>4.1666666666666664E-2</v>
      </c>
      <c r="U21" s="245">
        <f t="shared" si="4"/>
        <v>4.1666666666666664E-2</v>
      </c>
      <c r="V21" s="245">
        <f t="shared" si="4"/>
        <v>4.1666666666666664E-2</v>
      </c>
      <c r="W21" s="245">
        <f t="shared" si="4"/>
        <v>4.1666666666666664E-2</v>
      </c>
      <c r="X21" s="245">
        <f t="shared" si="4"/>
        <v>4.1666666666666664E-2</v>
      </c>
      <c r="Y21" s="245">
        <f t="shared" si="4"/>
        <v>4.1666666666666664E-2</v>
      </c>
      <c r="Z21" s="245">
        <f t="shared" si="4"/>
        <v>4.1666666666666664E-2</v>
      </c>
      <c r="AA21" s="245">
        <f t="shared" si="4"/>
        <v>4.1666666666666664E-2</v>
      </c>
      <c r="AB21" s="245">
        <f t="shared" si="4"/>
        <v>4.1666666666666664E-2</v>
      </c>
      <c r="AC21" s="245">
        <f t="shared" si="4"/>
        <v>4.1666666666666664E-2</v>
      </c>
    </row>
    <row r="22" spans="1:243" ht="20.25" customHeight="1" thickBot="1" x14ac:dyDescent="0.25">
      <c r="A22" s="235" t="s">
        <v>348</v>
      </c>
      <c r="C22" s="306">
        <v>3</v>
      </c>
      <c r="D22" s="309" t="str">
        <f>'Orçamento Sintético'!D15</f>
        <v>DESMOBILIZAÇÃO</v>
      </c>
      <c r="E22" s="238">
        <f>'Orçamento Sintético'!I15</f>
        <v>773.73</v>
      </c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>
        <f>ROUND($E$22*AC24,2)</f>
        <v>773.73</v>
      </c>
    </row>
    <row r="23" spans="1:243" ht="20.25" customHeight="1" thickTop="1" thickBot="1" x14ac:dyDescent="0.25">
      <c r="C23" s="307"/>
      <c r="D23" s="310"/>
      <c r="E23" s="240"/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1"/>
    </row>
    <row r="24" spans="1:243" ht="20.25" customHeight="1" thickTop="1" x14ac:dyDescent="0.2">
      <c r="A24" s="235" t="s">
        <v>40</v>
      </c>
      <c r="C24" s="308"/>
      <c r="D24" s="311"/>
      <c r="E24" s="242">
        <f>E22/$E$26</f>
        <v>7.7692351302334191E-4</v>
      </c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3">
        <v>1</v>
      </c>
    </row>
    <row r="25" spans="1:243" ht="18.75" x14ac:dyDescent="0.2">
      <c r="C25" s="246"/>
      <c r="D25" s="247"/>
      <c r="E25" s="248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49"/>
      <c r="Z25" s="249"/>
      <c r="AA25" s="249"/>
      <c r="AB25" s="249"/>
      <c r="AC25" s="249"/>
    </row>
    <row r="26" spans="1:243" ht="15.75" customHeight="1" x14ac:dyDescent="0.2">
      <c r="C26" s="315" t="s">
        <v>349</v>
      </c>
      <c r="D26" s="317"/>
      <c r="E26" s="250">
        <f t="shared" ref="E26:AC26" si="5">SUM(E22,E19,E16,E13,E10)</f>
        <v>995889.54</v>
      </c>
      <c r="F26" s="250">
        <f t="shared" si="5"/>
        <v>62428.192500000005</v>
      </c>
      <c r="G26" s="250">
        <f t="shared" si="5"/>
        <v>60532.322500000002</v>
      </c>
      <c r="H26" s="250">
        <f t="shared" si="5"/>
        <v>39643.422500000001</v>
      </c>
      <c r="I26" s="250">
        <f t="shared" si="5"/>
        <v>39643.422500000001</v>
      </c>
      <c r="J26" s="250">
        <f t="shared" si="5"/>
        <v>39643.422500000001</v>
      </c>
      <c r="K26" s="250">
        <f t="shared" si="5"/>
        <v>39643.422500000001</v>
      </c>
      <c r="L26" s="250">
        <f t="shared" si="5"/>
        <v>39643.422500000001</v>
      </c>
      <c r="M26" s="250">
        <f t="shared" si="5"/>
        <v>39643.422500000001</v>
      </c>
      <c r="N26" s="250">
        <f t="shared" si="5"/>
        <v>39643.422500000001</v>
      </c>
      <c r="O26" s="250">
        <f t="shared" si="5"/>
        <v>39643.422500000001</v>
      </c>
      <c r="P26" s="250">
        <f t="shared" si="5"/>
        <v>39643.422500000001</v>
      </c>
      <c r="Q26" s="250">
        <f t="shared" si="5"/>
        <v>39643.422500000001</v>
      </c>
      <c r="R26" s="250">
        <f t="shared" si="5"/>
        <v>39643.422500000001</v>
      </c>
      <c r="S26" s="250">
        <f t="shared" si="5"/>
        <v>39643.422500000001</v>
      </c>
      <c r="T26" s="250">
        <f t="shared" si="5"/>
        <v>39643.422500000001</v>
      </c>
      <c r="U26" s="250">
        <f t="shared" si="5"/>
        <v>39643.422500000001</v>
      </c>
      <c r="V26" s="250">
        <f t="shared" si="5"/>
        <v>39643.422500000001</v>
      </c>
      <c r="W26" s="250">
        <f t="shared" si="5"/>
        <v>39643.422500000001</v>
      </c>
      <c r="X26" s="250">
        <f t="shared" si="5"/>
        <v>39643.422500000001</v>
      </c>
      <c r="Y26" s="250">
        <f t="shared" si="5"/>
        <v>39643.422500000001</v>
      </c>
      <c r="Z26" s="250">
        <f t="shared" si="5"/>
        <v>39643.422500000001</v>
      </c>
      <c r="AA26" s="250">
        <f t="shared" si="5"/>
        <v>39643.422500000001</v>
      </c>
      <c r="AB26" s="250">
        <f t="shared" si="5"/>
        <v>39643.422500000001</v>
      </c>
      <c r="AC26" s="250">
        <f t="shared" si="5"/>
        <v>40417.152500000004</v>
      </c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1"/>
      <c r="AS26" s="251"/>
      <c r="AT26" s="251"/>
      <c r="AU26" s="251"/>
      <c r="AV26" s="251"/>
      <c r="AW26" s="251"/>
      <c r="AX26" s="251"/>
      <c r="AY26" s="251"/>
      <c r="AZ26" s="251"/>
      <c r="BA26" s="251"/>
      <c r="BB26" s="251"/>
      <c r="BC26" s="251"/>
      <c r="BD26" s="251"/>
      <c r="BE26" s="251"/>
      <c r="BF26" s="251"/>
      <c r="BG26" s="251"/>
      <c r="BH26" s="251"/>
      <c r="BI26" s="251"/>
      <c r="BJ26" s="251"/>
      <c r="BK26" s="251"/>
      <c r="BL26" s="251"/>
      <c r="BM26" s="251"/>
      <c r="BN26" s="251"/>
      <c r="BO26" s="251"/>
      <c r="BP26" s="251"/>
      <c r="BQ26" s="251"/>
      <c r="BR26" s="251"/>
      <c r="BS26" s="251"/>
      <c r="BT26" s="251"/>
      <c r="BU26" s="251"/>
      <c r="BV26" s="251"/>
      <c r="BW26" s="251"/>
      <c r="BX26" s="251"/>
      <c r="BY26" s="251"/>
      <c r="BZ26" s="251"/>
      <c r="CA26" s="251"/>
      <c r="CB26" s="251"/>
      <c r="CC26" s="251"/>
      <c r="CD26" s="251"/>
      <c r="CE26" s="251"/>
      <c r="CF26" s="251"/>
      <c r="CG26" s="251"/>
      <c r="CH26" s="251"/>
      <c r="CI26" s="251"/>
      <c r="CJ26" s="251"/>
      <c r="CK26" s="251"/>
      <c r="CL26" s="251"/>
      <c r="CM26" s="251"/>
      <c r="CN26" s="251"/>
      <c r="CO26" s="251"/>
      <c r="CP26" s="251"/>
      <c r="CQ26" s="251"/>
      <c r="CR26" s="251"/>
      <c r="CS26" s="251"/>
      <c r="CT26" s="251"/>
      <c r="CU26" s="251"/>
      <c r="CV26" s="251"/>
      <c r="CW26" s="251"/>
      <c r="CX26" s="251"/>
      <c r="CY26" s="251"/>
      <c r="CZ26" s="251"/>
      <c r="DA26" s="251"/>
      <c r="DB26" s="251"/>
      <c r="DC26" s="251"/>
      <c r="DD26" s="251"/>
      <c r="DE26" s="251"/>
      <c r="DF26" s="251"/>
      <c r="DG26" s="251"/>
      <c r="DH26" s="251"/>
      <c r="DI26" s="251"/>
      <c r="DJ26" s="251"/>
      <c r="DK26" s="251"/>
      <c r="DL26" s="251"/>
      <c r="DM26" s="251"/>
      <c r="DN26" s="251"/>
      <c r="DO26" s="251"/>
      <c r="DP26" s="251"/>
      <c r="DQ26" s="251"/>
      <c r="DR26" s="251"/>
      <c r="DS26" s="251"/>
      <c r="DT26" s="251"/>
      <c r="DU26" s="251"/>
      <c r="DV26" s="251"/>
      <c r="DW26" s="251"/>
      <c r="DX26" s="251"/>
      <c r="DY26" s="251"/>
      <c r="DZ26" s="251"/>
      <c r="EA26" s="251"/>
      <c r="EB26" s="251"/>
      <c r="EC26" s="251"/>
      <c r="ED26" s="251"/>
      <c r="EE26" s="251"/>
      <c r="EF26" s="251"/>
      <c r="EG26" s="251"/>
      <c r="EH26" s="251"/>
      <c r="EI26" s="251"/>
      <c r="EJ26" s="251"/>
      <c r="EK26" s="251"/>
      <c r="EL26" s="251"/>
      <c r="EM26" s="251"/>
      <c r="EN26" s="251"/>
      <c r="EO26" s="251"/>
      <c r="EP26" s="251"/>
      <c r="EQ26" s="251"/>
      <c r="ER26" s="251"/>
      <c r="ES26" s="251"/>
      <c r="ET26" s="251"/>
      <c r="EU26" s="251"/>
      <c r="EV26" s="251"/>
      <c r="EW26" s="251"/>
      <c r="EX26" s="251"/>
      <c r="EY26" s="251"/>
      <c r="EZ26" s="251"/>
      <c r="FA26" s="251"/>
      <c r="FB26" s="251"/>
      <c r="FC26" s="251"/>
      <c r="FD26" s="251"/>
      <c r="FE26" s="251"/>
      <c r="FF26" s="251"/>
      <c r="FG26" s="251"/>
      <c r="FH26" s="251"/>
      <c r="FI26" s="251"/>
      <c r="FJ26" s="251"/>
      <c r="FK26" s="251"/>
      <c r="FL26" s="251"/>
      <c r="FM26" s="251"/>
      <c r="FN26" s="251"/>
      <c r="FO26" s="251"/>
      <c r="FP26" s="251"/>
      <c r="FQ26" s="251"/>
      <c r="FR26" s="251"/>
      <c r="FS26" s="251"/>
      <c r="FT26" s="251"/>
      <c r="FU26" s="251"/>
      <c r="FV26" s="251"/>
      <c r="FW26" s="251"/>
      <c r="FX26" s="251"/>
      <c r="FY26" s="251"/>
      <c r="FZ26" s="251"/>
      <c r="GA26" s="251"/>
      <c r="GB26" s="251"/>
      <c r="GC26" s="251"/>
      <c r="GD26" s="251"/>
      <c r="GE26" s="251"/>
      <c r="GF26" s="251"/>
      <c r="GG26" s="251"/>
      <c r="GH26" s="251"/>
      <c r="GI26" s="251"/>
      <c r="GJ26" s="251"/>
      <c r="GK26" s="251"/>
      <c r="GL26" s="251"/>
      <c r="GM26" s="251"/>
      <c r="GN26" s="251"/>
      <c r="GO26" s="251"/>
      <c r="GP26" s="251"/>
      <c r="GQ26" s="251"/>
      <c r="GR26" s="251"/>
      <c r="GS26" s="251"/>
      <c r="GT26" s="251"/>
      <c r="GU26" s="251"/>
      <c r="GV26" s="251"/>
      <c r="GW26" s="251"/>
      <c r="GX26" s="251"/>
      <c r="GY26" s="251"/>
      <c r="GZ26" s="251"/>
      <c r="HA26" s="251"/>
      <c r="HB26" s="251"/>
      <c r="HC26" s="251"/>
      <c r="HD26" s="251"/>
      <c r="HE26" s="251"/>
      <c r="HF26" s="251"/>
      <c r="HG26" s="251"/>
      <c r="HH26" s="251"/>
      <c r="HI26" s="251"/>
      <c r="HJ26" s="251"/>
      <c r="HK26" s="251"/>
      <c r="HL26" s="251"/>
      <c r="HM26" s="251"/>
      <c r="HN26" s="251"/>
      <c r="HO26" s="251"/>
      <c r="HP26" s="251"/>
      <c r="HQ26" s="251"/>
      <c r="HR26" s="251"/>
      <c r="HS26" s="251"/>
      <c r="HT26" s="251"/>
      <c r="HU26" s="251"/>
      <c r="HV26" s="251"/>
      <c r="HW26" s="251"/>
      <c r="HX26" s="251"/>
      <c r="HY26" s="251"/>
      <c r="HZ26" s="251"/>
      <c r="IA26" s="251"/>
      <c r="IB26" s="251"/>
      <c r="IC26" s="251"/>
      <c r="ID26" s="251"/>
      <c r="IE26" s="251"/>
      <c r="IF26" s="251"/>
      <c r="IG26" s="251"/>
      <c r="IH26" s="251"/>
      <c r="II26" s="251"/>
    </row>
    <row r="27" spans="1:243" ht="15.75" customHeight="1" x14ac:dyDescent="0.2">
      <c r="C27" s="315"/>
      <c r="D27" s="317"/>
      <c r="E27" s="252">
        <v>0.99999999999999989</v>
      </c>
      <c r="F27" s="253">
        <f>F26/$E$26</f>
        <v>6.2685860221004031E-2</v>
      </c>
      <c r="G27" s="253">
        <f t="shared" ref="G27:AC27" si="6">G26/$E$26</f>
        <v>6.0782165158597808E-2</v>
      </c>
      <c r="H27" s="253">
        <f t="shared" si="6"/>
        <v>3.9807047777607948E-2</v>
      </c>
      <c r="I27" s="253">
        <f t="shared" si="6"/>
        <v>3.9807047777607948E-2</v>
      </c>
      <c r="J27" s="253">
        <f t="shared" si="6"/>
        <v>3.9807047777607948E-2</v>
      </c>
      <c r="K27" s="253">
        <f t="shared" si="6"/>
        <v>3.9807047777607948E-2</v>
      </c>
      <c r="L27" s="253">
        <f t="shared" si="6"/>
        <v>3.9807047777607948E-2</v>
      </c>
      <c r="M27" s="253">
        <f t="shared" si="6"/>
        <v>3.9807047777607948E-2</v>
      </c>
      <c r="N27" s="253">
        <f t="shared" si="6"/>
        <v>3.9807047777607948E-2</v>
      </c>
      <c r="O27" s="253">
        <f t="shared" si="6"/>
        <v>3.9807047777607948E-2</v>
      </c>
      <c r="P27" s="253">
        <f t="shared" si="6"/>
        <v>3.9807047777607948E-2</v>
      </c>
      <c r="Q27" s="253">
        <f t="shared" si="6"/>
        <v>3.9807047777607948E-2</v>
      </c>
      <c r="R27" s="253">
        <f t="shared" si="6"/>
        <v>3.9807047777607948E-2</v>
      </c>
      <c r="S27" s="253">
        <f t="shared" si="6"/>
        <v>3.9807047777607948E-2</v>
      </c>
      <c r="T27" s="253">
        <f t="shared" si="6"/>
        <v>3.9807047777607948E-2</v>
      </c>
      <c r="U27" s="253">
        <f t="shared" si="6"/>
        <v>3.9807047777607948E-2</v>
      </c>
      <c r="V27" s="253">
        <f t="shared" si="6"/>
        <v>3.9807047777607948E-2</v>
      </c>
      <c r="W27" s="253">
        <f t="shared" si="6"/>
        <v>3.9807047777607948E-2</v>
      </c>
      <c r="X27" s="253">
        <f t="shared" si="6"/>
        <v>3.9807047777607948E-2</v>
      </c>
      <c r="Y27" s="253">
        <f t="shared" si="6"/>
        <v>3.9807047777607948E-2</v>
      </c>
      <c r="Z27" s="253">
        <f t="shared" si="6"/>
        <v>3.9807047777607948E-2</v>
      </c>
      <c r="AA27" s="253">
        <f t="shared" si="6"/>
        <v>3.9807047777607948E-2</v>
      </c>
      <c r="AB27" s="253">
        <f t="shared" si="6"/>
        <v>3.9807047777607948E-2</v>
      </c>
      <c r="AC27" s="253">
        <f t="shared" si="6"/>
        <v>4.0583971290631293E-2</v>
      </c>
      <c r="AD27" s="251"/>
      <c r="AE27" s="251"/>
      <c r="AF27" s="251"/>
      <c r="AG27" s="251"/>
      <c r="AH27" s="251"/>
      <c r="AI27" s="251"/>
      <c r="AJ27" s="251"/>
      <c r="AK27" s="251"/>
      <c r="AL27" s="251"/>
      <c r="AM27" s="251"/>
      <c r="AN27" s="251"/>
      <c r="AO27" s="251"/>
      <c r="AP27" s="251"/>
      <c r="AQ27" s="251"/>
      <c r="AR27" s="251"/>
      <c r="AS27" s="251"/>
      <c r="AT27" s="251"/>
      <c r="AU27" s="251"/>
      <c r="AV27" s="251"/>
      <c r="AW27" s="251"/>
      <c r="AX27" s="251"/>
      <c r="AY27" s="251"/>
      <c r="AZ27" s="251"/>
      <c r="BA27" s="251"/>
      <c r="BB27" s="251"/>
      <c r="BC27" s="251"/>
      <c r="BD27" s="251"/>
      <c r="BE27" s="251"/>
      <c r="BF27" s="251"/>
      <c r="BG27" s="251"/>
      <c r="BH27" s="251"/>
      <c r="BI27" s="251"/>
      <c r="BJ27" s="251"/>
      <c r="BK27" s="251"/>
      <c r="BL27" s="251"/>
      <c r="BM27" s="251"/>
      <c r="BN27" s="251"/>
      <c r="BO27" s="251"/>
      <c r="BP27" s="251"/>
      <c r="BQ27" s="251"/>
      <c r="BR27" s="251"/>
      <c r="BS27" s="251"/>
      <c r="BT27" s="251"/>
      <c r="BU27" s="251"/>
      <c r="BV27" s="251"/>
      <c r="BW27" s="251"/>
      <c r="BX27" s="251"/>
      <c r="BY27" s="251"/>
      <c r="BZ27" s="251"/>
      <c r="CA27" s="251"/>
      <c r="CB27" s="251"/>
      <c r="CC27" s="251"/>
      <c r="CD27" s="251"/>
      <c r="CE27" s="251"/>
      <c r="CF27" s="251"/>
      <c r="CG27" s="251"/>
      <c r="CH27" s="251"/>
      <c r="CI27" s="251"/>
      <c r="CJ27" s="251"/>
      <c r="CK27" s="251"/>
      <c r="CL27" s="251"/>
      <c r="CM27" s="251"/>
      <c r="CN27" s="251"/>
      <c r="CO27" s="251"/>
      <c r="CP27" s="251"/>
      <c r="CQ27" s="251"/>
      <c r="CR27" s="251"/>
      <c r="CS27" s="251"/>
      <c r="CT27" s="251"/>
      <c r="CU27" s="251"/>
      <c r="CV27" s="251"/>
      <c r="CW27" s="251"/>
      <c r="CX27" s="251"/>
      <c r="CY27" s="251"/>
      <c r="CZ27" s="251"/>
      <c r="DA27" s="251"/>
      <c r="DB27" s="251"/>
      <c r="DC27" s="251"/>
      <c r="DD27" s="251"/>
      <c r="DE27" s="251"/>
      <c r="DF27" s="251"/>
      <c r="DG27" s="251"/>
      <c r="DH27" s="251"/>
      <c r="DI27" s="251"/>
      <c r="DJ27" s="251"/>
      <c r="DK27" s="251"/>
      <c r="DL27" s="251"/>
      <c r="DM27" s="251"/>
      <c r="DN27" s="251"/>
      <c r="DO27" s="251"/>
      <c r="DP27" s="251"/>
      <c r="DQ27" s="251"/>
      <c r="DR27" s="251"/>
      <c r="DS27" s="251"/>
      <c r="DT27" s="251"/>
      <c r="DU27" s="251"/>
      <c r="DV27" s="251"/>
      <c r="DW27" s="251"/>
      <c r="DX27" s="251"/>
      <c r="DY27" s="251"/>
      <c r="DZ27" s="251"/>
      <c r="EA27" s="251"/>
      <c r="EB27" s="251"/>
      <c r="EC27" s="251"/>
      <c r="ED27" s="251"/>
      <c r="EE27" s="251"/>
      <c r="EF27" s="251"/>
      <c r="EG27" s="251"/>
      <c r="EH27" s="251"/>
      <c r="EI27" s="251"/>
      <c r="EJ27" s="251"/>
      <c r="EK27" s="251"/>
      <c r="EL27" s="251"/>
      <c r="EM27" s="251"/>
      <c r="EN27" s="251"/>
      <c r="EO27" s="251"/>
      <c r="EP27" s="251"/>
      <c r="EQ27" s="251"/>
      <c r="ER27" s="251"/>
      <c r="ES27" s="251"/>
      <c r="ET27" s="251"/>
      <c r="EU27" s="251"/>
      <c r="EV27" s="251"/>
      <c r="EW27" s="251"/>
      <c r="EX27" s="251"/>
      <c r="EY27" s="251"/>
      <c r="EZ27" s="251"/>
      <c r="FA27" s="251"/>
      <c r="FB27" s="251"/>
      <c r="FC27" s="251"/>
      <c r="FD27" s="251"/>
      <c r="FE27" s="251"/>
      <c r="FF27" s="251"/>
      <c r="FG27" s="251"/>
      <c r="FH27" s="251"/>
      <c r="FI27" s="251"/>
      <c r="FJ27" s="251"/>
      <c r="FK27" s="251"/>
      <c r="FL27" s="251"/>
      <c r="FM27" s="251"/>
      <c r="FN27" s="251"/>
      <c r="FO27" s="251"/>
      <c r="FP27" s="251"/>
      <c r="FQ27" s="251"/>
      <c r="FR27" s="251"/>
      <c r="FS27" s="251"/>
      <c r="FT27" s="251"/>
      <c r="FU27" s="251"/>
      <c r="FV27" s="251"/>
      <c r="FW27" s="251"/>
      <c r="FX27" s="251"/>
      <c r="FY27" s="251"/>
      <c r="FZ27" s="251"/>
      <c r="GA27" s="251"/>
      <c r="GB27" s="251"/>
      <c r="GC27" s="251"/>
      <c r="GD27" s="251"/>
      <c r="GE27" s="251"/>
      <c r="GF27" s="251"/>
      <c r="GG27" s="251"/>
      <c r="GH27" s="251"/>
      <c r="GI27" s="251"/>
      <c r="GJ27" s="251"/>
      <c r="GK27" s="251"/>
      <c r="GL27" s="251"/>
      <c r="GM27" s="251"/>
      <c r="GN27" s="251"/>
      <c r="GO27" s="251"/>
      <c r="GP27" s="251"/>
      <c r="GQ27" s="251"/>
      <c r="GR27" s="251"/>
      <c r="GS27" s="251"/>
      <c r="GT27" s="251"/>
      <c r="GU27" s="251"/>
      <c r="GV27" s="251"/>
      <c r="GW27" s="251"/>
      <c r="GX27" s="251"/>
      <c r="GY27" s="251"/>
      <c r="GZ27" s="251"/>
      <c r="HA27" s="251"/>
      <c r="HB27" s="251"/>
      <c r="HC27" s="251"/>
      <c r="HD27" s="251"/>
      <c r="HE27" s="251"/>
      <c r="HF27" s="251"/>
      <c r="HG27" s="251"/>
      <c r="HH27" s="251"/>
      <c r="HI27" s="251"/>
      <c r="HJ27" s="251"/>
      <c r="HK27" s="251"/>
      <c r="HL27" s="251"/>
      <c r="HM27" s="251"/>
      <c r="HN27" s="251"/>
      <c r="HO27" s="251"/>
      <c r="HP27" s="251"/>
      <c r="HQ27" s="251"/>
      <c r="HR27" s="251"/>
      <c r="HS27" s="251"/>
      <c r="HT27" s="251"/>
      <c r="HU27" s="251"/>
      <c r="HV27" s="251"/>
      <c r="HW27" s="251"/>
      <c r="HX27" s="251"/>
      <c r="HY27" s="251"/>
      <c r="HZ27" s="251"/>
      <c r="IA27" s="251"/>
      <c r="IB27" s="251"/>
      <c r="IC27" s="251"/>
      <c r="ID27" s="251"/>
      <c r="IE27" s="251"/>
      <c r="IF27" s="251"/>
      <c r="IG27" s="251"/>
      <c r="IH27" s="251"/>
      <c r="II27" s="251"/>
    </row>
    <row r="28" spans="1:243" ht="15.75" customHeight="1" x14ac:dyDescent="0.2">
      <c r="C28" s="254"/>
      <c r="D28" s="254"/>
      <c r="E28" s="255"/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256"/>
      <c r="X28" s="256"/>
      <c r="Y28" s="256"/>
      <c r="Z28" s="256"/>
      <c r="AA28" s="256"/>
      <c r="AB28" s="256"/>
      <c r="AC28" s="256"/>
      <c r="AD28" s="251"/>
      <c r="AE28" s="251"/>
      <c r="AF28" s="251"/>
      <c r="AG28" s="251"/>
      <c r="AH28" s="251"/>
      <c r="AI28" s="251"/>
      <c r="AJ28" s="251"/>
      <c r="AK28" s="251"/>
      <c r="AL28" s="251"/>
      <c r="AM28" s="251"/>
      <c r="AN28" s="251"/>
      <c r="AO28" s="251"/>
      <c r="AP28" s="251"/>
      <c r="AQ28" s="251"/>
      <c r="AR28" s="251"/>
      <c r="AS28" s="251"/>
      <c r="AT28" s="251"/>
      <c r="AU28" s="251"/>
      <c r="AV28" s="251"/>
      <c r="AW28" s="251"/>
      <c r="AX28" s="251"/>
      <c r="AY28" s="251"/>
      <c r="AZ28" s="251"/>
      <c r="BA28" s="251"/>
      <c r="BB28" s="251"/>
      <c r="BC28" s="251"/>
      <c r="BD28" s="251"/>
      <c r="BE28" s="251"/>
      <c r="BF28" s="251"/>
      <c r="BG28" s="251"/>
      <c r="BH28" s="251"/>
      <c r="BI28" s="251"/>
      <c r="BJ28" s="251"/>
      <c r="BK28" s="251"/>
      <c r="BL28" s="251"/>
      <c r="BM28" s="251"/>
      <c r="BN28" s="251"/>
      <c r="BO28" s="251"/>
      <c r="BP28" s="251"/>
      <c r="BQ28" s="251"/>
      <c r="BR28" s="251"/>
      <c r="BS28" s="251"/>
      <c r="BT28" s="251"/>
      <c r="BU28" s="251"/>
      <c r="BV28" s="251"/>
      <c r="BW28" s="251"/>
      <c r="BX28" s="251"/>
      <c r="BY28" s="251"/>
      <c r="BZ28" s="251"/>
      <c r="CA28" s="251"/>
      <c r="CB28" s="251"/>
      <c r="CC28" s="251"/>
      <c r="CD28" s="251"/>
      <c r="CE28" s="251"/>
      <c r="CF28" s="251"/>
      <c r="CG28" s="251"/>
      <c r="CH28" s="251"/>
      <c r="CI28" s="251"/>
      <c r="CJ28" s="251"/>
      <c r="CK28" s="251"/>
      <c r="CL28" s="251"/>
      <c r="CM28" s="251"/>
      <c r="CN28" s="251"/>
      <c r="CO28" s="251"/>
      <c r="CP28" s="251"/>
      <c r="CQ28" s="251"/>
      <c r="CR28" s="251"/>
      <c r="CS28" s="251"/>
      <c r="CT28" s="251"/>
      <c r="CU28" s="251"/>
      <c r="CV28" s="251"/>
      <c r="CW28" s="251"/>
      <c r="CX28" s="251"/>
      <c r="CY28" s="251"/>
      <c r="CZ28" s="251"/>
      <c r="DA28" s="251"/>
      <c r="DB28" s="251"/>
      <c r="DC28" s="251"/>
      <c r="DD28" s="251"/>
      <c r="DE28" s="251"/>
      <c r="DF28" s="251"/>
      <c r="DG28" s="251"/>
      <c r="DH28" s="251"/>
      <c r="DI28" s="251"/>
      <c r="DJ28" s="251"/>
      <c r="DK28" s="251"/>
      <c r="DL28" s="251"/>
      <c r="DM28" s="251"/>
      <c r="DN28" s="251"/>
      <c r="DO28" s="251"/>
      <c r="DP28" s="251"/>
      <c r="DQ28" s="251"/>
      <c r="DR28" s="251"/>
      <c r="DS28" s="251"/>
      <c r="DT28" s="251"/>
      <c r="DU28" s="251"/>
      <c r="DV28" s="251"/>
      <c r="DW28" s="251"/>
      <c r="DX28" s="251"/>
      <c r="DY28" s="251"/>
      <c r="DZ28" s="251"/>
      <c r="EA28" s="251"/>
      <c r="EB28" s="251"/>
      <c r="EC28" s="251"/>
      <c r="ED28" s="251"/>
      <c r="EE28" s="251"/>
      <c r="EF28" s="251"/>
      <c r="EG28" s="251"/>
      <c r="EH28" s="251"/>
      <c r="EI28" s="251"/>
      <c r="EJ28" s="251"/>
      <c r="EK28" s="251"/>
      <c r="EL28" s="251"/>
      <c r="EM28" s="251"/>
      <c r="EN28" s="251"/>
      <c r="EO28" s="251"/>
      <c r="EP28" s="251"/>
      <c r="EQ28" s="251"/>
      <c r="ER28" s="251"/>
      <c r="ES28" s="251"/>
      <c r="ET28" s="251"/>
      <c r="EU28" s="251"/>
      <c r="EV28" s="251"/>
      <c r="EW28" s="251"/>
      <c r="EX28" s="251"/>
      <c r="EY28" s="251"/>
      <c r="EZ28" s="251"/>
      <c r="FA28" s="251"/>
      <c r="FB28" s="251"/>
      <c r="FC28" s="251"/>
      <c r="FD28" s="251"/>
      <c r="FE28" s="251"/>
      <c r="FF28" s="251"/>
      <c r="FG28" s="251"/>
      <c r="FH28" s="251"/>
      <c r="FI28" s="251"/>
      <c r="FJ28" s="251"/>
      <c r="FK28" s="251"/>
      <c r="FL28" s="251"/>
      <c r="FM28" s="251"/>
      <c r="FN28" s="251"/>
      <c r="FO28" s="251"/>
      <c r="FP28" s="251"/>
      <c r="FQ28" s="251"/>
      <c r="FR28" s="251"/>
      <c r="FS28" s="251"/>
      <c r="FT28" s="251"/>
      <c r="FU28" s="251"/>
      <c r="FV28" s="251"/>
      <c r="FW28" s="251"/>
      <c r="FX28" s="251"/>
      <c r="FY28" s="251"/>
      <c r="FZ28" s="251"/>
      <c r="GA28" s="251"/>
      <c r="GB28" s="251"/>
      <c r="GC28" s="251"/>
      <c r="GD28" s="251"/>
      <c r="GE28" s="251"/>
      <c r="GF28" s="251"/>
      <c r="GG28" s="251"/>
      <c r="GH28" s="251"/>
      <c r="GI28" s="251"/>
      <c r="GJ28" s="251"/>
      <c r="GK28" s="251"/>
      <c r="GL28" s="251"/>
      <c r="GM28" s="251"/>
      <c r="GN28" s="251"/>
      <c r="GO28" s="251"/>
      <c r="GP28" s="251"/>
      <c r="GQ28" s="251"/>
      <c r="GR28" s="251"/>
      <c r="GS28" s="251"/>
      <c r="GT28" s="251"/>
      <c r="GU28" s="251"/>
      <c r="GV28" s="251"/>
      <c r="GW28" s="251"/>
      <c r="GX28" s="251"/>
      <c r="GY28" s="251"/>
      <c r="GZ28" s="251"/>
      <c r="HA28" s="251"/>
      <c r="HB28" s="251"/>
      <c r="HC28" s="251"/>
      <c r="HD28" s="251"/>
      <c r="HE28" s="251"/>
      <c r="HF28" s="251"/>
      <c r="HG28" s="251"/>
      <c r="HH28" s="251"/>
      <c r="HI28" s="251"/>
      <c r="HJ28" s="251"/>
      <c r="HK28" s="251"/>
      <c r="HL28" s="251"/>
      <c r="HM28" s="251"/>
      <c r="HN28" s="251"/>
      <c r="HO28" s="251"/>
      <c r="HP28" s="251"/>
      <c r="HQ28" s="251"/>
      <c r="HR28" s="251"/>
      <c r="HS28" s="251"/>
      <c r="HT28" s="251"/>
      <c r="HU28" s="251"/>
      <c r="HV28" s="251"/>
      <c r="HW28" s="251"/>
      <c r="HX28" s="251"/>
      <c r="HY28" s="251"/>
      <c r="HZ28" s="251"/>
      <c r="IA28" s="251"/>
      <c r="IB28" s="251"/>
      <c r="IC28" s="251"/>
      <c r="ID28" s="251"/>
      <c r="IE28" s="251"/>
      <c r="IF28" s="251"/>
      <c r="IG28" s="251"/>
      <c r="IH28" s="251"/>
      <c r="II28" s="251"/>
    </row>
    <row r="29" spans="1:243" ht="24" customHeight="1" x14ac:dyDescent="0.2">
      <c r="C29" s="315" t="s">
        <v>350</v>
      </c>
      <c r="D29" s="316"/>
      <c r="E29" s="317"/>
      <c r="F29" s="257">
        <f>F26</f>
        <v>62428.192500000005</v>
      </c>
      <c r="G29" s="257">
        <f>F29+G26</f>
        <v>122960.51500000001</v>
      </c>
      <c r="H29" s="257">
        <f t="shared" ref="H29:AC30" si="7">G29+H26</f>
        <v>162603.9375</v>
      </c>
      <c r="I29" s="257">
        <f t="shared" si="7"/>
        <v>202247.36</v>
      </c>
      <c r="J29" s="257">
        <f t="shared" si="7"/>
        <v>241890.78249999997</v>
      </c>
      <c r="K29" s="257">
        <f t="shared" si="7"/>
        <v>281534.20499999996</v>
      </c>
      <c r="L29" s="257">
        <f t="shared" si="7"/>
        <v>321177.62749999994</v>
      </c>
      <c r="M29" s="257">
        <f t="shared" si="7"/>
        <v>360821.04999999993</v>
      </c>
      <c r="N29" s="257">
        <f t="shared" si="7"/>
        <v>400464.47249999992</v>
      </c>
      <c r="O29" s="257">
        <f t="shared" si="7"/>
        <v>440107.8949999999</v>
      </c>
      <c r="P29" s="257">
        <f t="shared" si="7"/>
        <v>479751.31749999989</v>
      </c>
      <c r="Q29" s="257">
        <f t="shared" si="7"/>
        <v>519394.73999999987</v>
      </c>
      <c r="R29" s="257">
        <f t="shared" si="7"/>
        <v>559038.16249999986</v>
      </c>
      <c r="S29" s="257">
        <f t="shared" si="7"/>
        <v>598681.58499999985</v>
      </c>
      <c r="T29" s="257">
        <f t="shared" si="7"/>
        <v>638325.00749999983</v>
      </c>
      <c r="U29" s="257">
        <f t="shared" si="7"/>
        <v>677968.42999999982</v>
      </c>
      <c r="V29" s="257">
        <f t="shared" si="7"/>
        <v>717611.8524999998</v>
      </c>
      <c r="W29" s="257">
        <f t="shared" si="7"/>
        <v>757255.27499999979</v>
      </c>
      <c r="X29" s="257">
        <f t="shared" si="7"/>
        <v>796898.69749999978</v>
      </c>
      <c r="Y29" s="257">
        <f t="shared" si="7"/>
        <v>836542.11999999976</v>
      </c>
      <c r="Z29" s="257">
        <f t="shared" si="7"/>
        <v>876185.54249999975</v>
      </c>
      <c r="AA29" s="257">
        <f t="shared" si="7"/>
        <v>915828.96499999973</v>
      </c>
      <c r="AB29" s="257">
        <f t="shared" si="7"/>
        <v>955472.38749999972</v>
      </c>
      <c r="AC29" s="257">
        <f t="shared" si="7"/>
        <v>995889.53999999969</v>
      </c>
      <c r="AD29" s="251"/>
      <c r="AE29" s="251"/>
      <c r="AF29" s="251"/>
      <c r="AG29" s="251"/>
      <c r="AH29" s="251"/>
      <c r="AI29" s="251"/>
      <c r="AJ29" s="251"/>
      <c r="AK29" s="251"/>
      <c r="AL29" s="251"/>
      <c r="AM29" s="251"/>
      <c r="AN29" s="251"/>
      <c r="AO29" s="251"/>
      <c r="AP29" s="251"/>
      <c r="AQ29" s="251"/>
      <c r="AR29" s="251"/>
      <c r="AS29" s="251"/>
      <c r="AT29" s="251"/>
      <c r="AU29" s="251"/>
      <c r="AV29" s="251"/>
      <c r="AW29" s="251"/>
      <c r="AX29" s="251"/>
      <c r="AY29" s="251"/>
      <c r="AZ29" s="251"/>
      <c r="BA29" s="251"/>
      <c r="BB29" s="251"/>
      <c r="BC29" s="251"/>
      <c r="BD29" s="251"/>
      <c r="BE29" s="251"/>
      <c r="BF29" s="251"/>
      <c r="BG29" s="251"/>
      <c r="BH29" s="251"/>
      <c r="BI29" s="251"/>
      <c r="BJ29" s="251"/>
      <c r="BK29" s="251"/>
      <c r="BL29" s="251"/>
      <c r="BM29" s="251"/>
      <c r="BN29" s="251"/>
      <c r="BO29" s="251"/>
      <c r="BP29" s="251"/>
      <c r="BQ29" s="251"/>
      <c r="BR29" s="251"/>
      <c r="BS29" s="251"/>
      <c r="BT29" s="251"/>
      <c r="BU29" s="251"/>
      <c r="BV29" s="251"/>
      <c r="BW29" s="251"/>
      <c r="BX29" s="251"/>
      <c r="BY29" s="251"/>
      <c r="BZ29" s="251"/>
      <c r="CA29" s="251"/>
      <c r="CB29" s="251"/>
      <c r="CC29" s="251"/>
      <c r="CD29" s="251"/>
      <c r="CE29" s="251"/>
      <c r="CF29" s="251"/>
      <c r="CG29" s="251"/>
      <c r="CH29" s="251"/>
      <c r="CI29" s="251"/>
      <c r="CJ29" s="251"/>
      <c r="CK29" s="251"/>
      <c r="CL29" s="251"/>
      <c r="CM29" s="251"/>
      <c r="CN29" s="251"/>
      <c r="CO29" s="251"/>
      <c r="CP29" s="251"/>
      <c r="CQ29" s="251"/>
      <c r="CR29" s="251"/>
      <c r="CS29" s="251"/>
      <c r="CT29" s="251"/>
      <c r="CU29" s="251"/>
      <c r="CV29" s="251"/>
      <c r="CW29" s="251"/>
      <c r="CX29" s="251"/>
      <c r="CY29" s="251"/>
      <c r="CZ29" s="251"/>
      <c r="DA29" s="251"/>
      <c r="DB29" s="251"/>
      <c r="DC29" s="251"/>
      <c r="DD29" s="251"/>
      <c r="DE29" s="251"/>
      <c r="DF29" s="251"/>
      <c r="DG29" s="251"/>
      <c r="DH29" s="251"/>
      <c r="DI29" s="251"/>
      <c r="DJ29" s="251"/>
      <c r="DK29" s="251"/>
      <c r="DL29" s="251"/>
      <c r="DM29" s="251"/>
      <c r="DN29" s="251"/>
      <c r="DO29" s="251"/>
      <c r="DP29" s="251"/>
      <c r="DQ29" s="251"/>
      <c r="DR29" s="251"/>
      <c r="DS29" s="251"/>
      <c r="DT29" s="251"/>
      <c r="DU29" s="251"/>
      <c r="DV29" s="251"/>
      <c r="DW29" s="251"/>
      <c r="DX29" s="251"/>
      <c r="DY29" s="251"/>
      <c r="DZ29" s="251"/>
      <c r="EA29" s="251"/>
      <c r="EB29" s="251"/>
      <c r="EC29" s="251"/>
      <c r="ED29" s="251"/>
      <c r="EE29" s="251"/>
      <c r="EF29" s="251"/>
      <c r="EG29" s="251"/>
      <c r="EH29" s="251"/>
      <c r="EI29" s="251"/>
      <c r="EJ29" s="251"/>
      <c r="EK29" s="251"/>
      <c r="EL29" s="251"/>
      <c r="EM29" s="251"/>
      <c r="EN29" s="251"/>
      <c r="EO29" s="251"/>
      <c r="EP29" s="251"/>
      <c r="EQ29" s="251"/>
      <c r="ER29" s="251"/>
      <c r="ES29" s="251"/>
      <c r="ET29" s="251"/>
      <c r="EU29" s="251"/>
      <c r="EV29" s="251"/>
      <c r="EW29" s="251"/>
      <c r="EX29" s="251"/>
      <c r="EY29" s="251"/>
      <c r="EZ29" s="251"/>
      <c r="FA29" s="251"/>
      <c r="FB29" s="251"/>
      <c r="FC29" s="251"/>
      <c r="FD29" s="251"/>
      <c r="FE29" s="251"/>
      <c r="FF29" s="251"/>
      <c r="FG29" s="251"/>
      <c r="FH29" s="251"/>
      <c r="FI29" s="251"/>
      <c r="FJ29" s="251"/>
      <c r="FK29" s="251"/>
      <c r="FL29" s="251"/>
      <c r="FM29" s="251"/>
      <c r="FN29" s="251"/>
      <c r="FO29" s="251"/>
      <c r="FP29" s="251"/>
      <c r="FQ29" s="251"/>
      <c r="FR29" s="251"/>
      <c r="FS29" s="251"/>
      <c r="FT29" s="251"/>
      <c r="FU29" s="251"/>
      <c r="FV29" s="251"/>
      <c r="FW29" s="251"/>
      <c r="FX29" s="251"/>
      <c r="FY29" s="251"/>
      <c r="FZ29" s="251"/>
      <c r="GA29" s="251"/>
      <c r="GB29" s="251"/>
      <c r="GC29" s="251"/>
      <c r="GD29" s="251"/>
      <c r="GE29" s="251"/>
      <c r="GF29" s="251"/>
      <c r="GG29" s="251"/>
      <c r="GH29" s="251"/>
      <c r="GI29" s="251"/>
      <c r="GJ29" s="251"/>
      <c r="GK29" s="251"/>
      <c r="GL29" s="251"/>
      <c r="GM29" s="251"/>
      <c r="GN29" s="251"/>
      <c r="GO29" s="251"/>
      <c r="GP29" s="251"/>
      <c r="GQ29" s="251"/>
      <c r="GR29" s="251"/>
      <c r="GS29" s="251"/>
      <c r="GT29" s="251"/>
      <c r="GU29" s="251"/>
      <c r="GV29" s="251"/>
      <c r="GW29" s="251"/>
      <c r="GX29" s="251"/>
      <c r="GY29" s="251"/>
      <c r="GZ29" s="251"/>
      <c r="HA29" s="251"/>
      <c r="HB29" s="251"/>
      <c r="HC29" s="251"/>
      <c r="HD29" s="251"/>
      <c r="HE29" s="251"/>
      <c r="HF29" s="251"/>
      <c r="HG29" s="251"/>
      <c r="HH29" s="251"/>
      <c r="HI29" s="251"/>
      <c r="HJ29" s="251"/>
      <c r="HK29" s="251"/>
      <c r="HL29" s="251"/>
      <c r="HM29" s="251"/>
      <c r="HN29" s="251"/>
      <c r="HO29" s="251"/>
      <c r="HP29" s="251"/>
      <c r="HQ29" s="251"/>
      <c r="HR29" s="251"/>
      <c r="HS29" s="251"/>
      <c r="HT29" s="251"/>
      <c r="HU29" s="251"/>
      <c r="HV29" s="251"/>
      <c r="HW29" s="251"/>
      <c r="HX29" s="251"/>
      <c r="HY29" s="251"/>
      <c r="HZ29" s="251"/>
      <c r="IA29" s="251"/>
      <c r="IB29" s="251"/>
      <c r="IC29" s="251"/>
      <c r="ID29" s="251"/>
      <c r="IE29" s="251"/>
      <c r="IF29" s="251"/>
      <c r="IG29" s="251"/>
      <c r="IH29" s="251"/>
      <c r="II29" s="251"/>
    </row>
    <row r="30" spans="1:243" ht="18.75" x14ac:dyDescent="0.2">
      <c r="C30" s="315" t="s">
        <v>351</v>
      </c>
      <c r="D30" s="316"/>
      <c r="E30" s="317"/>
      <c r="F30" s="253">
        <f>F27</f>
        <v>6.2685860221004031E-2</v>
      </c>
      <c r="G30" s="253">
        <f>F30+G27</f>
        <v>0.12346802537960183</v>
      </c>
      <c r="H30" s="253">
        <f t="shared" si="7"/>
        <v>0.16327507315720979</v>
      </c>
      <c r="I30" s="253">
        <f t="shared" si="7"/>
        <v>0.20308212093481776</v>
      </c>
      <c r="J30" s="253">
        <f t="shared" si="7"/>
        <v>0.24288916871242572</v>
      </c>
      <c r="K30" s="253">
        <f t="shared" si="7"/>
        <v>0.28269621649003368</v>
      </c>
      <c r="L30" s="253">
        <f t="shared" si="7"/>
        <v>0.32250326426764164</v>
      </c>
      <c r="M30" s="253">
        <f t="shared" si="7"/>
        <v>0.36231031204524961</v>
      </c>
      <c r="N30" s="253">
        <f t="shared" si="7"/>
        <v>0.40211735982285757</v>
      </c>
      <c r="O30" s="253">
        <f t="shared" si="7"/>
        <v>0.44192440760046553</v>
      </c>
      <c r="P30" s="253">
        <f t="shared" si="7"/>
        <v>0.48173145537807349</v>
      </c>
      <c r="Q30" s="253">
        <f t="shared" si="7"/>
        <v>0.5215385031556814</v>
      </c>
      <c r="R30" s="253">
        <f t="shared" si="7"/>
        <v>0.56134555093328931</v>
      </c>
      <c r="S30" s="253">
        <f t="shared" si="7"/>
        <v>0.60115259871089721</v>
      </c>
      <c r="T30" s="253">
        <f t="shared" si="7"/>
        <v>0.64095964648850512</v>
      </c>
      <c r="U30" s="253">
        <f t="shared" si="7"/>
        <v>0.68076669426611303</v>
      </c>
      <c r="V30" s="253">
        <f t="shared" si="7"/>
        <v>0.72057374204372093</v>
      </c>
      <c r="W30" s="253">
        <f t="shared" si="7"/>
        <v>0.76038078982132884</v>
      </c>
      <c r="X30" s="253">
        <f t="shared" si="7"/>
        <v>0.80018783759893675</v>
      </c>
      <c r="Y30" s="253">
        <f t="shared" si="7"/>
        <v>0.83999488537654465</v>
      </c>
      <c r="Z30" s="253">
        <f t="shared" si="7"/>
        <v>0.87980193315415256</v>
      </c>
      <c r="AA30" s="253">
        <f t="shared" si="7"/>
        <v>0.91960898093176047</v>
      </c>
      <c r="AB30" s="253">
        <f t="shared" si="7"/>
        <v>0.95941602870936837</v>
      </c>
      <c r="AC30" s="253">
        <f t="shared" si="7"/>
        <v>0.99999999999999967</v>
      </c>
      <c r="AD30" s="251"/>
      <c r="AE30" s="251"/>
      <c r="AF30" s="251"/>
      <c r="AG30" s="251"/>
      <c r="AH30" s="251"/>
      <c r="AI30" s="251"/>
      <c r="AJ30" s="251"/>
      <c r="AK30" s="251"/>
      <c r="AL30" s="251"/>
      <c r="AM30" s="251"/>
      <c r="AN30" s="251"/>
      <c r="AO30" s="251"/>
      <c r="AP30" s="251"/>
      <c r="AQ30" s="251"/>
      <c r="AR30" s="251"/>
      <c r="AS30" s="251"/>
      <c r="AT30" s="251"/>
      <c r="AU30" s="251"/>
      <c r="AV30" s="251"/>
      <c r="AW30" s="251"/>
      <c r="AX30" s="251"/>
      <c r="AY30" s="251"/>
      <c r="AZ30" s="251"/>
      <c r="BA30" s="251"/>
      <c r="BB30" s="251"/>
      <c r="BC30" s="251"/>
      <c r="BD30" s="251"/>
      <c r="BE30" s="251"/>
      <c r="BF30" s="251"/>
      <c r="BG30" s="251"/>
      <c r="BH30" s="251"/>
      <c r="BI30" s="251"/>
      <c r="BJ30" s="251"/>
      <c r="BK30" s="251"/>
      <c r="BL30" s="251"/>
      <c r="BM30" s="251"/>
      <c r="BN30" s="251"/>
      <c r="BO30" s="251"/>
      <c r="BP30" s="251"/>
      <c r="BQ30" s="251"/>
      <c r="BR30" s="251"/>
      <c r="BS30" s="251"/>
      <c r="BT30" s="251"/>
      <c r="BU30" s="251"/>
      <c r="BV30" s="251"/>
      <c r="BW30" s="251"/>
      <c r="BX30" s="251"/>
      <c r="BY30" s="251"/>
      <c r="BZ30" s="251"/>
      <c r="CA30" s="251"/>
      <c r="CB30" s="251"/>
      <c r="CC30" s="251"/>
      <c r="CD30" s="251"/>
      <c r="CE30" s="251"/>
      <c r="CF30" s="251"/>
      <c r="CG30" s="251"/>
      <c r="CH30" s="251"/>
      <c r="CI30" s="251"/>
      <c r="CJ30" s="251"/>
      <c r="CK30" s="251"/>
      <c r="CL30" s="251"/>
      <c r="CM30" s="251"/>
      <c r="CN30" s="251"/>
      <c r="CO30" s="251"/>
      <c r="CP30" s="251"/>
      <c r="CQ30" s="251"/>
      <c r="CR30" s="251"/>
      <c r="CS30" s="251"/>
      <c r="CT30" s="251"/>
      <c r="CU30" s="251"/>
      <c r="CV30" s="251"/>
      <c r="CW30" s="251"/>
      <c r="CX30" s="251"/>
      <c r="CY30" s="251"/>
      <c r="CZ30" s="251"/>
      <c r="DA30" s="251"/>
      <c r="DB30" s="251"/>
      <c r="DC30" s="251"/>
      <c r="DD30" s="251"/>
      <c r="DE30" s="251"/>
      <c r="DF30" s="251"/>
      <c r="DG30" s="251"/>
      <c r="DH30" s="251"/>
      <c r="DI30" s="251"/>
      <c r="DJ30" s="251"/>
      <c r="DK30" s="251"/>
      <c r="DL30" s="251"/>
      <c r="DM30" s="251"/>
      <c r="DN30" s="251"/>
      <c r="DO30" s="251"/>
      <c r="DP30" s="251"/>
      <c r="DQ30" s="251"/>
      <c r="DR30" s="251"/>
      <c r="DS30" s="251"/>
      <c r="DT30" s="251"/>
      <c r="DU30" s="251"/>
      <c r="DV30" s="251"/>
      <c r="DW30" s="251"/>
      <c r="DX30" s="251"/>
      <c r="DY30" s="251"/>
      <c r="DZ30" s="251"/>
      <c r="EA30" s="251"/>
      <c r="EB30" s="251"/>
      <c r="EC30" s="251"/>
      <c r="ED30" s="251"/>
      <c r="EE30" s="251"/>
      <c r="EF30" s="251"/>
      <c r="EG30" s="251"/>
      <c r="EH30" s="251"/>
      <c r="EI30" s="251"/>
      <c r="EJ30" s="251"/>
      <c r="EK30" s="251"/>
      <c r="EL30" s="251"/>
      <c r="EM30" s="251"/>
      <c r="EN30" s="251"/>
      <c r="EO30" s="251"/>
      <c r="EP30" s="251"/>
      <c r="EQ30" s="251"/>
      <c r="ER30" s="251"/>
      <c r="ES30" s="251"/>
      <c r="ET30" s="251"/>
      <c r="EU30" s="251"/>
      <c r="EV30" s="251"/>
      <c r="EW30" s="251"/>
      <c r="EX30" s="251"/>
      <c r="EY30" s="251"/>
      <c r="EZ30" s="251"/>
      <c r="FA30" s="251"/>
      <c r="FB30" s="251"/>
      <c r="FC30" s="251"/>
      <c r="FD30" s="251"/>
      <c r="FE30" s="251"/>
      <c r="FF30" s="251"/>
      <c r="FG30" s="251"/>
      <c r="FH30" s="251"/>
      <c r="FI30" s="251"/>
      <c r="FJ30" s="251"/>
      <c r="FK30" s="251"/>
      <c r="FL30" s="251"/>
      <c r="FM30" s="251"/>
      <c r="FN30" s="251"/>
      <c r="FO30" s="251"/>
      <c r="FP30" s="251"/>
      <c r="FQ30" s="251"/>
      <c r="FR30" s="251"/>
      <c r="FS30" s="251"/>
      <c r="FT30" s="251"/>
      <c r="FU30" s="251"/>
      <c r="FV30" s="251"/>
      <c r="FW30" s="251"/>
      <c r="FX30" s="251"/>
      <c r="FY30" s="251"/>
      <c r="FZ30" s="251"/>
      <c r="GA30" s="251"/>
      <c r="GB30" s="251"/>
      <c r="GC30" s="251"/>
      <c r="GD30" s="251"/>
      <c r="GE30" s="251"/>
      <c r="GF30" s="251"/>
      <c r="GG30" s="251"/>
      <c r="GH30" s="251"/>
      <c r="GI30" s="251"/>
      <c r="GJ30" s="251"/>
      <c r="GK30" s="251"/>
      <c r="GL30" s="251"/>
      <c r="GM30" s="251"/>
      <c r="GN30" s="251"/>
      <c r="GO30" s="251"/>
      <c r="GP30" s="251"/>
      <c r="GQ30" s="251"/>
      <c r="GR30" s="251"/>
      <c r="GS30" s="251"/>
      <c r="GT30" s="251"/>
      <c r="GU30" s="251"/>
      <c r="GV30" s="251"/>
      <c r="GW30" s="251"/>
      <c r="GX30" s="251"/>
      <c r="GY30" s="251"/>
      <c r="GZ30" s="251"/>
      <c r="HA30" s="251"/>
      <c r="HB30" s="251"/>
      <c r="HC30" s="251"/>
      <c r="HD30" s="251"/>
      <c r="HE30" s="251"/>
      <c r="HF30" s="251"/>
      <c r="HG30" s="251"/>
      <c r="HH30" s="251"/>
      <c r="HI30" s="251"/>
      <c r="HJ30" s="251"/>
      <c r="HK30" s="251"/>
      <c r="HL30" s="251"/>
      <c r="HM30" s="251"/>
      <c r="HN30" s="251"/>
      <c r="HO30" s="251"/>
      <c r="HP30" s="251"/>
      <c r="HQ30" s="251"/>
      <c r="HR30" s="251"/>
      <c r="HS30" s="251"/>
      <c r="HT30" s="251"/>
      <c r="HU30" s="251"/>
      <c r="HV30" s="251"/>
      <c r="HW30" s="251"/>
      <c r="HX30" s="251"/>
      <c r="HY30" s="251"/>
      <c r="HZ30" s="251"/>
      <c r="IA30" s="251"/>
      <c r="IB30" s="251"/>
      <c r="IC30" s="251"/>
      <c r="ID30" s="251"/>
      <c r="IE30" s="251"/>
      <c r="IF30" s="251"/>
      <c r="IG30" s="251"/>
      <c r="IH30" s="251"/>
      <c r="II30" s="251"/>
    </row>
    <row r="31" spans="1:243" ht="26.25" customHeight="1" x14ac:dyDescent="0.2">
      <c r="D31" s="258"/>
    </row>
    <row r="32" spans="1:243" x14ac:dyDescent="0.2">
      <c r="D32" s="260"/>
    </row>
    <row r="33" spans="4:14" x14ac:dyDescent="0.2">
      <c r="D33" s="260"/>
    </row>
    <row r="34" spans="4:14" ht="15" customHeight="1" x14ac:dyDescent="0.2">
      <c r="D34" s="260"/>
    </row>
    <row r="35" spans="4:14" ht="15" customHeight="1" x14ac:dyDescent="0.2">
      <c r="D35" s="260"/>
    </row>
    <row r="36" spans="4:14" ht="15" customHeight="1" x14ac:dyDescent="0.2">
      <c r="D36" s="260"/>
      <c r="G36" s="261"/>
    </row>
    <row r="37" spans="4:14" x14ac:dyDescent="0.2">
      <c r="D37" s="260"/>
    </row>
    <row r="38" spans="4:14" x14ac:dyDescent="0.2">
      <c r="D38" s="262"/>
    </row>
    <row r="39" spans="4:14" x14ac:dyDescent="0.2">
      <c r="D39" s="262"/>
    </row>
    <row r="40" spans="4:14" x14ac:dyDescent="0.2">
      <c r="D40" s="262"/>
      <c r="E40" s="235"/>
      <c r="F40" s="235"/>
      <c r="G40" s="235"/>
      <c r="H40" s="235"/>
      <c r="I40" s="235"/>
      <c r="J40" s="235"/>
      <c r="K40" s="235"/>
      <c r="L40" s="235"/>
      <c r="M40" s="235"/>
      <c r="N40" s="235"/>
    </row>
    <row r="41" spans="4:14" x14ac:dyDescent="0.2">
      <c r="D41" s="262"/>
      <c r="E41" s="235"/>
      <c r="F41" s="235"/>
      <c r="G41" s="235"/>
      <c r="H41" s="235"/>
      <c r="I41" s="235"/>
      <c r="J41" s="235"/>
      <c r="K41" s="235"/>
      <c r="L41" s="235"/>
      <c r="M41" s="235"/>
      <c r="N41" s="235"/>
    </row>
    <row r="42" spans="4:14" x14ac:dyDescent="0.2">
      <c r="D42" s="262"/>
      <c r="E42" s="235"/>
      <c r="F42" s="235"/>
      <c r="G42" s="235"/>
      <c r="H42" s="235"/>
      <c r="I42" s="235"/>
      <c r="J42" s="235"/>
      <c r="K42" s="235"/>
      <c r="L42" s="235"/>
      <c r="M42" s="235"/>
      <c r="N42" s="235"/>
    </row>
    <row r="43" spans="4:14" x14ac:dyDescent="0.2">
      <c r="E43" s="235"/>
      <c r="F43" s="235"/>
      <c r="G43" s="235"/>
      <c r="H43" s="235"/>
      <c r="I43" s="235"/>
      <c r="J43" s="235"/>
      <c r="K43" s="235"/>
      <c r="L43" s="235"/>
      <c r="M43" s="235"/>
      <c r="N43" s="235"/>
    </row>
    <row r="44" spans="4:14" x14ac:dyDescent="0.2">
      <c r="E44" s="235"/>
      <c r="F44" s="235"/>
      <c r="G44" s="235"/>
      <c r="H44" s="235"/>
      <c r="I44" s="235"/>
      <c r="J44" s="235"/>
      <c r="K44" s="235"/>
      <c r="L44" s="235"/>
      <c r="M44" s="235"/>
      <c r="N44" s="235"/>
    </row>
    <row r="45" spans="4:14" x14ac:dyDescent="0.2">
      <c r="E45" s="235"/>
      <c r="F45" s="235"/>
      <c r="G45" s="235"/>
      <c r="H45" s="235"/>
      <c r="I45" s="235"/>
      <c r="J45" s="235"/>
      <c r="K45" s="235"/>
      <c r="L45" s="235"/>
      <c r="M45" s="235"/>
      <c r="N45" s="235"/>
    </row>
    <row r="46" spans="4:14" x14ac:dyDescent="0.2">
      <c r="E46" s="235"/>
      <c r="F46" s="235"/>
      <c r="G46" s="235"/>
      <c r="H46" s="235"/>
      <c r="I46" s="235"/>
      <c r="J46" s="235"/>
      <c r="K46" s="235"/>
      <c r="L46" s="235"/>
      <c r="M46" s="235"/>
      <c r="N46" s="235"/>
    </row>
    <row r="47" spans="4:14" x14ac:dyDescent="0.2">
      <c r="E47" s="235"/>
      <c r="F47" s="235"/>
      <c r="G47" s="235"/>
      <c r="H47" s="235"/>
      <c r="I47" s="235"/>
      <c r="J47" s="235"/>
      <c r="K47" s="235"/>
      <c r="L47" s="235"/>
      <c r="M47" s="235"/>
      <c r="N47" s="235"/>
    </row>
    <row r="48" spans="4:14" x14ac:dyDescent="0.2">
      <c r="E48" s="235"/>
      <c r="F48" s="235"/>
      <c r="G48" s="235"/>
      <c r="H48" s="235"/>
      <c r="I48" s="235"/>
      <c r="J48" s="235"/>
      <c r="K48" s="235"/>
      <c r="L48" s="235"/>
      <c r="M48" s="235"/>
      <c r="N48" s="235"/>
    </row>
    <row r="49" spans="5:14" x14ac:dyDescent="0.2">
      <c r="E49" s="235"/>
      <c r="F49" s="235"/>
      <c r="G49" s="235"/>
      <c r="H49" s="235"/>
      <c r="I49" s="235"/>
      <c r="J49" s="235"/>
      <c r="K49" s="235"/>
      <c r="L49" s="235"/>
      <c r="M49" s="235"/>
      <c r="N49" s="235"/>
    </row>
    <row r="50" spans="5:14" x14ac:dyDescent="0.2">
      <c r="E50" s="235"/>
      <c r="F50" s="235"/>
      <c r="G50" s="235"/>
      <c r="H50" s="235"/>
      <c r="I50" s="235"/>
      <c r="J50" s="235"/>
      <c r="K50" s="235"/>
      <c r="L50" s="235"/>
      <c r="M50" s="235"/>
      <c r="N50" s="235"/>
    </row>
    <row r="51" spans="5:14" x14ac:dyDescent="0.2">
      <c r="E51" s="235"/>
      <c r="F51" s="235"/>
      <c r="G51" s="235"/>
      <c r="H51" s="235"/>
      <c r="I51" s="235"/>
      <c r="J51" s="235"/>
      <c r="K51" s="235"/>
      <c r="L51" s="235"/>
      <c r="M51" s="235"/>
      <c r="N51" s="235"/>
    </row>
    <row r="52" spans="5:14" x14ac:dyDescent="0.2">
      <c r="E52" s="235"/>
      <c r="F52" s="235"/>
      <c r="G52" s="235"/>
      <c r="H52" s="235"/>
      <c r="I52" s="235"/>
      <c r="J52" s="235"/>
      <c r="K52" s="235"/>
      <c r="L52" s="235"/>
      <c r="M52" s="235"/>
      <c r="N52" s="235"/>
    </row>
    <row r="55" spans="5:14" x14ac:dyDescent="0.2">
      <c r="H55" s="259">
        <f>100-11.73</f>
        <v>88.27</v>
      </c>
    </row>
    <row r="56" spans="5:14" x14ac:dyDescent="0.2">
      <c r="H56" s="259">
        <f>H55/20</f>
        <v>4.4135</v>
      </c>
    </row>
  </sheetData>
  <mergeCells count="15">
    <mergeCell ref="C29:E29"/>
    <mergeCell ref="C30:E30"/>
    <mergeCell ref="C22:C24"/>
    <mergeCell ref="D22:D24"/>
    <mergeCell ref="C26:D27"/>
    <mergeCell ref="C16:C18"/>
    <mergeCell ref="D16:D18"/>
    <mergeCell ref="C19:C21"/>
    <mergeCell ref="D19:D21"/>
    <mergeCell ref="G3:M4"/>
    <mergeCell ref="C7:AC7"/>
    <mergeCell ref="C10:C12"/>
    <mergeCell ref="D10:D12"/>
    <mergeCell ref="C13:C15"/>
    <mergeCell ref="D13:D15"/>
  </mergeCells>
  <conditionalFormatting sqref="F11:G11 K11:L11 P11:Q11 U11:AC11 Z14:AC14 Z20:AC20 F14:G14 F17">
    <cfRule type="expression" priority="261" stopIfTrue="1">
      <formula>F12=""</formula>
    </cfRule>
    <cfRule type="expression" dxfId="61" priority="262">
      <formula>F12&gt;0</formula>
    </cfRule>
  </conditionalFormatting>
  <conditionalFormatting sqref="J11 O11 T11">
    <cfRule type="expression" priority="205" stopIfTrue="1">
      <formula>J12=""</formula>
    </cfRule>
    <cfRule type="expression" dxfId="60" priority="206">
      <formula>J12&gt;0</formula>
    </cfRule>
  </conditionalFormatting>
  <conditionalFormatting sqref="H11 M11 R11">
    <cfRule type="expression" priority="241" stopIfTrue="1">
      <formula>H12=""</formula>
    </cfRule>
    <cfRule type="expression" dxfId="59" priority="242">
      <formula>H12&gt;0</formula>
    </cfRule>
  </conditionalFormatting>
  <conditionalFormatting sqref="Y20">
    <cfRule type="expression" priority="193" stopIfTrue="1">
      <formula>Y21=""</formula>
    </cfRule>
    <cfRule type="expression" dxfId="58" priority="194">
      <formula>Y21&gt;0</formula>
    </cfRule>
  </conditionalFormatting>
  <conditionalFormatting sqref="I11 N11 S11">
    <cfRule type="expression" priority="223" stopIfTrue="1">
      <formula>I12=""</formula>
    </cfRule>
    <cfRule type="expression" dxfId="57" priority="224">
      <formula>I12&gt;0</formula>
    </cfRule>
  </conditionalFormatting>
  <conditionalFormatting sqref="Y14">
    <cfRule type="expression" priority="189" stopIfTrue="1">
      <formula>Y15=""</formula>
    </cfRule>
    <cfRule type="expression" dxfId="56" priority="190">
      <formula>Y15&gt;0</formula>
    </cfRule>
  </conditionalFormatting>
  <conditionalFormatting sqref="AC23">
    <cfRule type="expression" priority="81" stopIfTrue="1">
      <formula>AC24=""</formula>
    </cfRule>
    <cfRule type="expression" dxfId="55" priority="82">
      <formula>AC24&gt;0</formula>
    </cfRule>
  </conditionalFormatting>
  <conditionalFormatting sqref="F20:G20">
    <cfRule type="expression" priority="77" stopIfTrue="1">
      <formula>F21=""</formula>
    </cfRule>
    <cfRule type="expression" dxfId="54" priority="78">
      <formula>F21&gt;0</formula>
    </cfRule>
  </conditionalFormatting>
  <conditionalFormatting sqref="L14">
    <cfRule type="expression" priority="75" stopIfTrue="1">
      <formula>L15=""</formula>
    </cfRule>
    <cfRule type="expression" dxfId="53" priority="76">
      <formula>L15&gt;0</formula>
    </cfRule>
  </conditionalFormatting>
  <conditionalFormatting sqref="P14:Q14 U14:V14">
    <cfRule type="expression" priority="73" stopIfTrue="1">
      <formula>P15=""</formula>
    </cfRule>
    <cfRule type="expression" dxfId="52" priority="74">
      <formula>P15&gt;0</formula>
    </cfRule>
  </conditionalFormatting>
  <conditionalFormatting sqref="M14 R14 W14">
    <cfRule type="expression" priority="71" stopIfTrue="1">
      <formula>M15=""</formula>
    </cfRule>
    <cfRule type="expression" dxfId="51" priority="72">
      <formula>M15&gt;0</formula>
    </cfRule>
  </conditionalFormatting>
  <conditionalFormatting sqref="N14 S14">
    <cfRule type="expression" priority="69" stopIfTrue="1">
      <formula>N15=""</formula>
    </cfRule>
    <cfRule type="expression" dxfId="50" priority="70">
      <formula>N15&gt;0</formula>
    </cfRule>
  </conditionalFormatting>
  <conditionalFormatting sqref="O14 T14">
    <cfRule type="expression" priority="67" stopIfTrue="1">
      <formula>O15=""</formula>
    </cfRule>
    <cfRule type="expression" dxfId="49" priority="68">
      <formula>O15&gt;0</formula>
    </cfRule>
  </conditionalFormatting>
  <conditionalFormatting sqref="X14">
    <cfRule type="expression" priority="65" stopIfTrue="1">
      <formula>X15=""</formula>
    </cfRule>
    <cfRule type="expression" dxfId="48" priority="66">
      <formula>X15&gt;0</formula>
    </cfRule>
  </conditionalFormatting>
  <conditionalFormatting sqref="H14:K14">
    <cfRule type="expression" priority="63" stopIfTrue="1">
      <formula>H15=""</formula>
    </cfRule>
    <cfRule type="expression" dxfId="47" priority="64">
      <formula>H15&gt;0</formula>
    </cfRule>
  </conditionalFormatting>
  <conditionalFormatting sqref="L20">
    <cfRule type="expression" priority="61" stopIfTrue="1">
      <formula>L21=""</formula>
    </cfRule>
    <cfRule type="expression" dxfId="46" priority="62">
      <formula>L21&gt;0</formula>
    </cfRule>
  </conditionalFormatting>
  <conditionalFormatting sqref="P20:Q20 U20:V20">
    <cfRule type="expression" priority="59" stopIfTrue="1">
      <formula>P21=""</formula>
    </cfRule>
    <cfRule type="expression" dxfId="45" priority="60">
      <formula>P21&gt;0</formula>
    </cfRule>
  </conditionalFormatting>
  <conditionalFormatting sqref="O20 T20">
    <cfRule type="expression" priority="53" stopIfTrue="1">
      <formula>O21=""</formula>
    </cfRule>
    <cfRule type="expression" dxfId="44" priority="54">
      <formula>O21&gt;0</formula>
    </cfRule>
  </conditionalFormatting>
  <conditionalFormatting sqref="M20 R20 W20">
    <cfRule type="expression" priority="57" stopIfTrue="1">
      <formula>M21=""</formula>
    </cfRule>
    <cfRule type="expression" dxfId="43" priority="58">
      <formula>M21&gt;0</formula>
    </cfRule>
  </conditionalFormatting>
  <conditionalFormatting sqref="N20 S20">
    <cfRule type="expression" priority="55" stopIfTrue="1">
      <formula>N21=""</formula>
    </cfRule>
    <cfRule type="expression" dxfId="42" priority="56">
      <formula>N21&gt;0</formula>
    </cfRule>
  </conditionalFormatting>
  <conditionalFormatting sqref="X20">
    <cfRule type="expression" priority="51" stopIfTrue="1">
      <formula>X21=""</formula>
    </cfRule>
    <cfRule type="expression" dxfId="41" priority="52">
      <formula>X21&gt;0</formula>
    </cfRule>
  </conditionalFormatting>
  <conditionalFormatting sqref="H20:K20">
    <cfRule type="expression" priority="49" stopIfTrue="1">
      <formula>H21=""</formula>
    </cfRule>
    <cfRule type="expression" dxfId="40" priority="50">
      <formula>H21&gt;0</formula>
    </cfRule>
  </conditionalFormatting>
  <conditionalFormatting sqref="Z17:AC17 G17">
    <cfRule type="expression" priority="19" stopIfTrue="1">
      <formula>G18=""</formula>
    </cfRule>
    <cfRule type="expression" dxfId="39" priority="20">
      <formula>G18&gt;0</formula>
    </cfRule>
  </conditionalFormatting>
  <conditionalFormatting sqref="Y17">
    <cfRule type="expression" priority="17" stopIfTrue="1">
      <formula>Y18=""</formula>
    </cfRule>
    <cfRule type="expression" dxfId="38" priority="18">
      <formula>Y18&gt;0</formula>
    </cfRule>
  </conditionalFormatting>
  <conditionalFormatting sqref="L17">
    <cfRule type="expression" priority="15" stopIfTrue="1">
      <formula>L18=""</formula>
    </cfRule>
    <cfRule type="expression" dxfId="37" priority="16">
      <formula>L18&gt;0</formula>
    </cfRule>
  </conditionalFormatting>
  <conditionalFormatting sqref="P17:Q17 U17:V17">
    <cfRule type="expression" priority="13" stopIfTrue="1">
      <formula>P18=""</formula>
    </cfRule>
    <cfRule type="expression" dxfId="36" priority="14">
      <formula>P18&gt;0</formula>
    </cfRule>
  </conditionalFormatting>
  <conditionalFormatting sqref="O17 T17">
    <cfRule type="expression" priority="7" stopIfTrue="1">
      <formula>O18=""</formula>
    </cfRule>
    <cfRule type="expression" dxfId="35" priority="8">
      <formula>O18&gt;0</formula>
    </cfRule>
  </conditionalFormatting>
  <conditionalFormatting sqref="M17 R17 W17">
    <cfRule type="expression" priority="11" stopIfTrue="1">
      <formula>M18=""</formula>
    </cfRule>
    <cfRule type="expression" dxfId="34" priority="12">
      <formula>M18&gt;0</formula>
    </cfRule>
  </conditionalFormatting>
  <conditionalFormatting sqref="N17 S17">
    <cfRule type="expression" priority="9" stopIfTrue="1">
      <formula>N18=""</formula>
    </cfRule>
    <cfRule type="expression" dxfId="33" priority="10">
      <formula>N18&gt;0</formula>
    </cfRule>
  </conditionalFormatting>
  <conditionalFormatting sqref="X17">
    <cfRule type="expression" priority="5" stopIfTrue="1">
      <formula>X18=""</formula>
    </cfRule>
    <cfRule type="expression" dxfId="32" priority="6">
      <formula>X18&gt;0</formula>
    </cfRule>
  </conditionalFormatting>
  <conditionalFormatting sqref="H17:K17">
    <cfRule type="expression" priority="3" stopIfTrue="1">
      <formula>H18=""</formula>
    </cfRule>
    <cfRule type="expression" dxfId="31" priority="4">
      <formula>H18&gt;0</formula>
    </cfRule>
  </conditionalFormatting>
  <pageMargins left="0.25" right="0.25" top="0.75" bottom="0.75" header="0.3" footer="0.3"/>
  <pageSetup paperSize="8" scale="3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>
    <pageSetUpPr fitToPage="1"/>
  </sheetPr>
  <dimension ref="A1:X49"/>
  <sheetViews>
    <sheetView view="pageBreakPreview" zoomScale="85" zoomScaleNormal="70" zoomScaleSheetLayoutView="85" workbookViewId="0">
      <pane ySplit="9" topLeftCell="A10" activePane="bottomLeft" state="frozen"/>
      <selection activeCell="Q12" sqref="Q12"/>
      <selection pane="bottomLeft" activeCell="AA21" sqref="AA20:AA21"/>
    </sheetView>
  </sheetViews>
  <sheetFormatPr defaultColWidth="8" defaultRowHeight="15" x14ac:dyDescent="0.2"/>
  <cols>
    <col min="1" max="1" width="3.25" style="4" customWidth="1"/>
    <col min="2" max="2" width="6.5" style="4" customWidth="1"/>
    <col min="3" max="3" width="44.375" style="4" customWidth="1"/>
    <col min="4" max="5" width="8" style="4"/>
    <col min="6" max="6" width="20.375" style="4" customWidth="1"/>
    <col min="7" max="7" width="11.125" style="5" customWidth="1"/>
    <col min="8" max="8" width="5.5" style="4" customWidth="1"/>
    <col min="9" max="9" width="8.625" style="6" customWidth="1"/>
    <col min="10" max="10" width="8.625" style="7" customWidth="1"/>
    <col min="11" max="11" width="3.25" style="4" customWidth="1"/>
    <col min="12" max="12" width="8" style="4"/>
    <col min="13" max="14" width="0" style="4" hidden="1" customWidth="1"/>
    <col min="15" max="15" width="20.875" style="4" hidden="1" customWidth="1"/>
    <col min="16" max="16" width="11.875" style="4" hidden="1" customWidth="1"/>
    <col min="17" max="17" width="0" style="4" hidden="1" customWidth="1"/>
    <col min="18" max="18" width="9.5" style="4" hidden="1" customWidth="1"/>
    <col min="19" max="21" width="0" style="4" hidden="1" customWidth="1"/>
    <col min="22" max="22" width="11.875" style="4" hidden="1" customWidth="1"/>
    <col min="23" max="24" width="0" style="4" hidden="1" customWidth="1"/>
    <col min="25" max="16384" width="8" style="4"/>
  </cols>
  <sheetData>
    <row r="1" spans="1:11" ht="22.5" customHeight="1" x14ac:dyDescent="0.2"/>
    <row r="2" spans="1:11" ht="9.9499999999999993" customHeight="1" x14ac:dyDescent="0.2">
      <c r="A2" s="8"/>
      <c r="B2" s="9"/>
      <c r="C2" s="318"/>
      <c r="D2" s="318"/>
      <c r="E2" s="319" t="s">
        <v>34</v>
      </c>
      <c r="F2" s="319"/>
      <c r="G2" s="319"/>
      <c r="H2" s="319"/>
      <c r="I2" s="319"/>
      <c r="J2" s="319"/>
    </row>
    <row r="3" spans="1:11" x14ac:dyDescent="0.2">
      <c r="A3" s="8"/>
      <c r="B3" s="9"/>
      <c r="C3" s="320"/>
      <c r="D3" s="320"/>
      <c r="E3" s="321" t="str">
        <f>'Orçamento Sintético'!D2</f>
        <v>Contratação de empresa para prestação de Serviços Técnicos de Topografia para acompanhamento de obras dos taludes no Porto do Itaqui, São Luís – MA.</v>
      </c>
      <c r="F3" s="321"/>
      <c r="G3" s="321"/>
      <c r="H3" s="321"/>
      <c r="I3" s="321"/>
      <c r="J3" s="321"/>
    </row>
    <row r="4" spans="1:11" x14ac:dyDescent="0.2">
      <c r="A4" s="8"/>
      <c r="B4" s="9"/>
      <c r="C4" s="320"/>
      <c r="D4" s="320"/>
      <c r="E4" s="321"/>
      <c r="F4" s="321"/>
      <c r="G4" s="321"/>
      <c r="H4" s="321"/>
      <c r="I4" s="321"/>
      <c r="J4" s="321"/>
    </row>
    <row r="5" spans="1:11" ht="52.5" customHeight="1" x14ac:dyDescent="0.2">
      <c r="A5" s="8"/>
      <c r="B5" s="9"/>
      <c r="C5" s="320"/>
      <c r="D5" s="320"/>
      <c r="E5" s="321"/>
      <c r="F5" s="321"/>
      <c r="G5" s="321"/>
      <c r="H5" s="321"/>
      <c r="I5" s="321"/>
      <c r="J5" s="321"/>
    </row>
    <row r="6" spans="1:11" ht="15" customHeight="1" x14ac:dyDescent="0.2">
      <c r="A6" s="8"/>
      <c r="B6" s="9"/>
      <c r="C6" s="322"/>
      <c r="D6" s="322"/>
      <c r="E6" s="10" t="s">
        <v>35</v>
      </c>
      <c r="F6" s="11"/>
      <c r="G6" s="12" t="s">
        <v>36</v>
      </c>
      <c r="H6" s="13">
        <v>45383</v>
      </c>
      <c r="I6" s="12" t="s">
        <v>37</v>
      </c>
      <c r="J6" s="14">
        <v>0</v>
      </c>
    </row>
    <row r="7" spans="1:11" ht="20.25" customHeight="1" x14ac:dyDescent="0.2">
      <c r="A7" s="8"/>
      <c r="B7" s="9"/>
      <c r="C7" s="15"/>
      <c r="D7" s="16"/>
      <c r="E7" s="17"/>
      <c r="F7" s="17"/>
      <c r="G7" s="18"/>
      <c r="H7" s="19"/>
      <c r="I7" s="20"/>
      <c r="J7" s="21"/>
    </row>
    <row r="8" spans="1:11" ht="24.95" customHeight="1" x14ac:dyDescent="0.2">
      <c r="A8" s="22"/>
      <c r="B8" s="313" t="s">
        <v>354</v>
      </c>
      <c r="C8" s="313"/>
      <c r="D8" s="313"/>
      <c r="E8" s="313"/>
      <c r="F8" s="313"/>
      <c r="G8" s="313"/>
      <c r="H8" s="313"/>
      <c r="I8" s="313"/>
      <c r="J8" s="313"/>
      <c r="K8" s="22"/>
    </row>
    <row r="9" spans="1:11" ht="9.9499999999999993" customHeight="1" x14ac:dyDescent="0.2">
      <c r="A9" s="23"/>
      <c r="B9" s="23"/>
      <c r="C9" s="23"/>
      <c r="D9" s="23"/>
      <c r="E9" s="23"/>
      <c r="F9" s="23"/>
      <c r="G9" s="23"/>
      <c r="H9" s="23"/>
      <c r="I9" s="24"/>
      <c r="J9" s="25"/>
      <c r="K9" s="23"/>
    </row>
    <row r="11" spans="1:11" ht="15" customHeight="1" x14ac:dyDescent="0.2">
      <c r="B11" s="26" t="s">
        <v>38</v>
      </c>
      <c r="C11" s="323" t="s">
        <v>39</v>
      </c>
      <c r="D11" s="324"/>
      <c r="E11" s="324"/>
      <c r="F11" s="324"/>
      <c r="G11" s="324"/>
      <c r="H11" s="324"/>
      <c r="I11" s="325"/>
      <c r="J11" s="26" t="s">
        <v>40</v>
      </c>
    </row>
    <row r="12" spans="1:11" ht="20.100000000000001" customHeight="1" x14ac:dyDescent="0.2">
      <c r="B12" s="27" t="s">
        <v>41</v>
      </c>
      <c r="C12" s="326" t="s">
        <v>42</v>
      </c>
      <c r="D12" s="326"/>
      <c r="E12" s="326"/>
      <c r="F12" s="326"/>
      <c r="G12" s="326"/>
      <c r="H12" s="28"/>
      <c r="I12" s="29"/>
      <c r="J12" s="30">
        <v>4.6699999999999998E-2</v>
      </c>
    </row>
    <row r="13" spans="1:11" ht="15.75" x14ac:dyDescent="0.2">
      <c r="B13" s="327"/>
      <c r="C13" s="327"/>
      <c r="D13" s="327"/>
      <c r="E13" s="327"/>
      <c r="F13" s="327"/>
      <c r="G13" s="31"/>
      <c r="H13" s="32"/>
      <c r="I13" s="32"/>
      <c r="J13" s="33"/>
    </row>
    <row r="14" spans="1:11" ht="15.75" x14ac:dyDescent="0.2">
      <c r="B14" s="34"/>
      <c r="C14" s="34"/>
      <c r="D14" s="34"/>
      <c r="E14" s="34"/>
      <c r="F14" s="34"/>
      <c r="G14" s="31"/>
      <c r="H14" s="35"/>
      <c r="I14" s="35"/>
      <c r="J14" s="36"/>
    </row>
    <row r="15" spans="1:11" ht="20.100000000000001" customHeight="1" x14ac:dyDescent="0.2">
      <c r="B15" s="37" t="s">
        <v>43</v>
      </c>
      <c r="C15" s="38" t="s">
        <v>44</v>
      </c>
      <c r="D15" s="38"/>
      <c r="E15" s="38"/>
      <c r="F15" s="38"/>
      <c r="G15" s="39"/>
      <c r="H15" s="38"/>
      <c r="I15" s="38"/>
      <c r="J15" s="30">
        <v>1.21E-2</v>
      </c>
    </row>
    <row r="16" spans="1:11" ht="16.5" thickBot="1" x14ac:dyDescent="0.25">
      <c r="B16" s="327"/>
      <c r="C16" s="327"/>
      <c r="D16" s="327"/>
      <c r="E16" s="327"/>
      <c r="F16" s="327"/>
      <c r="G16" s="31"/>
      <c r="H16" s="32"/>
      <c r="I16" s="32"/>
      <c r="J16" s="33"/>
    </row>
    <row r="17" spans="2:24" ht="16.5" thickBot="1" x14ac:dyDescent="0.25">
      <c r="B17" s="40"/>
      <c r="C17" s="40"/>
      <c r="D17" s="40"/>
      <c r="E17" s="40"/>
      <c r="F17" s="40"/>
      <c r="G17" s="40"/>
      <c r="H17" s="40"/>
      <c r="I17" s="40"/>
      <c r="J17" s="40"/>
      <c r="N17" s="41" t="s">
        <v>45</v>
      </c>
      <c r="O17" s="42"/>
      <c r="P17" s="42"/>
      <c r="Q17" s="42"/>
      <c r="R17" s="42"/>
      <c r="S17" s="42"/>
      <c r="T17" s="42"/>
      <c r="U17" s="42"/>
      <c r="V17" s="43">
        <v>1000000</v>
      </c>
      <c r="W17" s="44"/>
      <c r="X17" s="44"/>
    </row>
    <row r="18" spans="2:24" ht="15.75" customHeight="1" x14ac:dyDescent="0.2">
      <c r="B18" s="37" t="s">
        <v>46</v>
      </c>
      <c r="C18" s="38" t="s">
        <v>47</v>
      </c>
      <c r="D18" s="38"/>
      <c r="E18" s="38"/>
      <c r="F18" s="38"/>
      <c r="G18" s="39"/>
      <c r="H18" s="38"/>
      <c r="I18" s="38"/>
      <c r="J18" s="30">
        <f>SUM(J19:J21)</f>
        <v>1.7100000000000001E-2</v>
      </c>
      <c r="N18" s="328" t="s">
        <v>48</v>
      </c>
      <c r="O18" s="328" t="s">
        <v>49</v>
      </c>
      <c r="P18" s="328" t="s">
        <v>50</v>
      </c>
      <c r="Q18" s="328" t="s">
        <v>51</v>
      </c>
      <c r="R18" s="45" t="s">
        <v>52</v>
      </c>
      <c r="S18" s="330" t="s">
        <v>53</v>
      </c>
      <c r="T18" s="332" t="s">
        <v>54</v>
      </c>
      <c r="U18" s="333"/>
      <c r="V18" s="334"/>
      <c r="W18" s="46"/>
      <c r="X18" s="46"/>
    </row>
    <row r="19" spans="2:24" ht="15.75" x14ac:dyDescent="0.2">
      <c r="B19" s="47" t="s">
        <v>55</v>
      </c>
      <c r="C19" s="335" t="s">
        <v>56</v>
      </c>
      <c r="D19" s="335"/>
      <c r="E19" s="335"/>
      <c r="F19" s="335"/>
      <c r="G19" s="335"/>
      <c r="H19" s="48"/>
      <c r="I19" s="49"/>
      <c r="J19" s="50">
        <f>0.0074/2</f>
        <v>3.7000000000000002E-3</v>
      </c>
      <c r="N19" s="329"/>
      <c r="O19" s="329"/>
      <c r="P19" s="329"/>
      <c r="Q19" s="329"/>
      <c r="R19" s="51"/>
      <c r="S19" s="331"/>
      <c r="T19" s="52" t="s">
        <v>57</v>
      </c>
      <c r="U19" s="53" t="s">
        <v>58</v>
      </c>
      <c r="V19" s="54" t="s">
        <v>59</v>
      </c>
      <c r="W19" s="46"/>
      <c r="X19" s="46"/>
    </row>
    <row r="20" spans="2:24" ht="15.75" x14ac:dyDescent="0.2">
      <c r="B20" s="47" t="s">
        <v>60</v>
      </c>
      <c r="C20" s="335" t="s">
        <v>61</v>
      </c>
      <c r="D20" s="335"/>
      <c r="E20" s="335"/>
      <c r="F20" s="335"/>
      <c r="G20" s="335"/>
      <c r="H20" s="48"/>
      <c r="I20" s="49"/>
      <c r="J20" s="50">
        <f>J19</f>
        <v>3.7000000000000002E-3</v>
      </c>
      <c r="N20" s="55">
        <v>1</v>
      </c>
      <c r="O20" s="56" t="str">
        <f t="shared" ref="O20:O25" si="0">CONCATENATE(W20," - ",X20)</f>
        <v>AC - ADMINISTRAÇÃO CENTRAL</v>
      </c>
      <c r="P20" s="57">
        <f>Q20*$V$17</f>
        <v>55000</v>
      </c>
      <c r="Q20" s="58">
        <v>5.5E-2</v>
      </c>
      <c r="R20" s="59"/>
      <c r="S20" s="60" t="str">
        <f>IF(AND(Q20&gt;=T20,Q20&lt;=V20),"OK","DIFERE")</f>
        <v>OK</v>
      </c>
      <c r="T20" s="61">
        <v>0.03</v>
      </c>
      <c r="U20" s="61">
        <v>0.04</v>
      </c>
      <c r="V20" s="62">
        <v>5.5E-2</v>
      </c>
      <c r="W20" s="63" t="s">
        <v>62</v>
      </c>
      <c r="X20" s="64" t="s">
        <v>42</v>
      </c>
    </row>
    <row r="21" spans="2:24" ht="15.75" x14ac:dyDescent="0.2">
      <c r="B21" s="47" t="s">
        <v>63</v>
      </c>
      <c r="C21" s="335" t="s">
        <v>64</v>
      </c>
      <c r="D21" s="335"/>
      <c r="E21" s="335"/>
      <c r="F21" s="335"/>
      <c r="G21" s="335"/>
      <c r="H21" s="48"/>
      <c r="I21" s="49"/>
      <c r="J21" s="50">
        <v>9.7000000000000003E-3</v>
      </c>
      <c r="N21" s="55">
        <v>2</v>
      </c>
      <c r="O21" s="56" t="str">
        <f t="shared" si="0"/>
        <v>SG - SEGUROS e GARANTIA</v>
      </c>
      <c r="P21" s="57">
        <f>Q21*$V$17</f>
        <v>10000</v>
      </c>
      <c r="Q21" s="58">
        <v>0.01</v>
      </c>
      <c r="R21" s="59"/>
      <c r="S21" s="60" t="str">
        <f>IF(AND(Q21&gt;=T21,Q21&lt;=V21),"OK","DIFERE")</f>
        <v>OK</v>
      </c>
      <c r="T21" s="62">
        <v>8.0000000000000002E-3</v>
      </c>
      <c r="U21" s="62">
        <v>8.0000000000000002E-3</v>
      </c>
      <c r="V21" s="61">
        <v>0.01</v>
      </c>
      <c r="W21" s="55" t="s">
        <v>65</v>
      </c>
      <c r="X21" s="56" t="s">
        <v>66</v>
      </c>
    </row>
    <row r="22" spans="2:24" ht="15.75" x14ac:dyDescent="0.2">
      <c r="B22" s="327"/>
      <c r="C22" s="327"/>
      <c r="D22" s="327"/>
      <c r="E22" s="327"/>
      <c r="F22" s="327"/>
      <c r="G22" s="31"/>
      <c r="H22" s="32"/>
      <c r="I22" s="32"/>
      <c r="J22" s="33"/>
      <c r="N22" s="55">
        <v>3</v>
      </c>
      <c r="O22" s="56" t="str">
        <f t="shared" si="0"/>
        <v>R - RISCOS</v>
      </c>
      <c r="P22" s="57">
        <f>Q22*$V$17</f>
        <v>12700</v>
      </c>
      <c r="Q22" s="58">
        <v>1.2699999999999999E-2</v>
      </c>
      <c r="R22" s="59"/>
      <c r="S22" s="60" t="str">
        <f>IF(AND(Q22&gt;=T22,Q22&lt;=V22),"OK","DIFERE")</f>
        <v>OK</v>
      </c>
      <c r="T22" s="62">
        <v>9.7000000000000003E-3</v>
      </c>
      <c r="U22" s="62">
        <v>1.2699999999999999E-2</v>
      </c>
      <c r="V22" s="62">
        <v>1.2699999999999999E-2</v>
      </c>
      <c r="W22" s="55" t="s">
        <v>67</v>
      </c>
      <c r="X22" s="56" t="s">
        <v>68</v>
      </c>
    </row>
    <row r="23" spans="2:24" ht="15.75" x14ac:dyDescent="0.2">
      <c r="B23" s="40"/>
      <c r="C23" s="40"/>
      <c r="D23" s="40"/>
      <c r="E23" s="40"/>
      <c r="F23" s="40"/>
      <c r="G23" s="40"/>
      <c r="H23" s="40"/>
      <c r="I23" s="40"/>
      <c r="J23" s="40"/>
      <c r="N23" s="55">
        <v>4</v>
      </c>
      <c r="O23" s="56" t="str">
        <f t="shared" si="0"/>
        <v>DF - DESPESAS FINANCEIRAS</v>
      </c>
      <c r="P23" s="57">
        <f>Q23*($V$17+P20+P21+P22)</f>
        <v>14980.029999999999</v>
      </c>
      <c r="Q23" s="58">
        <v>1.3899999999999999E-2</v>
      </c>
      <c r="R23" s="59"/>
      <c r="S23" s="60" t="str">
        <f>IF(AND(Q23&gt;=T23,Q23&lt;=V23),"OK","DIFERE")</f>
        <v>OK</v>
      </c>
      <c r="T23" s="62">
        <v>5.8999999999999999E-3</v>
      </c>
      <c r="U23" s="62">
        <v>1.23E-2</v>
      </c>
      <c r="V23" s="62">
        <v>1.3899999999999999E-2</v>
      </c>
      <c r="W23" s="55" t="s">
        <v>69</v>
      </c>
      <c r="X23" s="56" t="s">
        <v>44</v>
      </c>
    </row>
    <row r="24" spans="2:24" ht="15.75" x14ac:dyDescent="0.2">
      <c r="B24" s="37" t="s">
        <v>70</v>
      </c>
      <c r="C24" s="38" t="s">
        <v>71</v>
      </c>
      <c r="D24" s="38"/>
      <c r="E24" s="38"/>
      <c r="F24" s="38"/>
      <c r="G24" s="39"/>
      <c r="H24" s="38"/>
      <c r="I24" s="38"/>
      <c r="J24" s="30">
        <v>9.4E-2</v>
      </c>
      <c r="N24" s="55">
        <v>5</v>
      </c>
      <c r="O24" s="56" t="str">
        <f t="shared" si="0"/>
        <v>L - LUCRO BRUTO</v>
      </c>
      <c r="P24" s="57">
        <f>Q24*($V$17+P20+P21+P22+P23)</f>
        <v>97904.130688000005</v>
      </c>
      <c r="Q24" s="58">
        <v>8.9599999999999999E-2</v>
      </c>
      <c r="R24" s="59"/>
      <c r="S24" s="60" t="str">
        <f>IF(AND(Q24&gt;=T24,Q24&lt;=V24),"OK","DIFERE")</f>
        <v>OK</v>
      </c>
      <c r="T24" s="62">
        <v>6.1600000000000002E-2</v>
      </c>
      <c r="U24" s="62">
        <v>7.3999999999999996E-2</v>
      </c>
      <c r="V24" s="62">
        <v>8.9599999999999999E-2</v>
      </c>
      <c r="W24" s="55" t="s">
        <v>72</v>
      </c>
      <c r="X24" s="56" t="s">
        <v>71</v>
      </c>
    </row>
    <row r="25" spans="2:24" ht="15.75" x14ac:dyDescent="0.2">
      <c r="B25" s="327"/>
      <c r="C25" s="327"/>
      <c r="D25" s="327"/>
      <c r="E25" s="327"/>
      <c r="F25" s="327"/>
      <c r="G25" s="31"/>
      <c r="H25" s="32"/>
      <c r="I25" s="32"/>
      <c r="J25" s="33"/>
      <c r="N25" s="55">
        <v>6</v>
      </c>
      <c r="O25" s="56" t="str">
        <f t="shared" si="0"/>
        <v>I - IMPOSTOS</v>
      </c>
      <c r="P25" s="57">
        <f>Q25*$V$17</f>
        <v>111500</v>
      </c>
      <c r="Q25" s="65">
        <f>SUM(Q26:Q29)</f>
        <v>0.1115</v>
      </c>
      <c r="R25" s="59"/>
      <c r="S25" s="66"/>
      <c r="T25" s="67"/>
      <c r="U25" s="67"/>
      <c r="V25" s="68"/>
      <c r="W25" s="69" t="s">
        <v>73</v>
      </c>
      <c r="X25" s="56" t="s">
        <v>74</v>
      </c>
    </row>
    <row r="26" spans="2:24" ht="15.75" x14ac:dyDescent="0.2">
      <c r="B26" s="40"/>
      <c r="C26" s="40"/>
      <c r="D26" s="40"/>
      <c r="E26" s="40"/>
      <c r="F26" s="40"/>
      <c r="G26" s="40"/>
      <c r="H26" s="40"/>
      <c r="I26" s="40"/>
      <c r="J26" s="40"/>
      <c r="N26" s="70" t="s">
        <v>75</v>
      </c>
      <c r="O26" s="336" t="s">
        <v>76</v>
      </c>
      <c r="P26" s="337"/>
      <c r="Q26" s="71">
        <v>6.4999999999999997E-3</v>
      </c>
      <c r="R26" s="59"/>
      <c r="S26" s="66"/>
      <c r="T26" s="72"/>
      <c r="U26" s="72"/>
      <c r="V26" s="73"/>
      <c r="W26" s="74"/>
      <c r="X26" s="75"/>
    </row>
    <row r="27" spans="2:24" ht="15.75" x14ac:dyDescent="0.2">
      <c r="B27" s="37" t="s">
        <v>77</v>
      </c>
      <c r="C27" s="38" t="s">
        <v>78</v>
      </c>
      <c r="D27" s="38"/>
      <c r="E27" s="38"/>
      <c r="F27" s="38"/>
      <c r="G27" s="39"/>
      <c r="H27" s="38"/>
      <c r="I27" s="38"/>
      <c r="J27" s="30">
        <f>SUM(J28:J31)</f>
        <v>0.1115</v>
      </c>
      <c r="N27" s="70" t="s">
        <v>79</v>
      </c>
      <c r="O27" s="336" t="s">
        <v>80</v>
      </c>
      <c r="P27" s="337"/>
      <c r="Q27" s="71">
        <v>0.03</v>
      </c>
      <c r="R27" s="59"/>
      <c r="S27" s="66"/>
      <c r="T27" s="72"/>
      <c r="U27" s="72"/>
      <c r="V27" s="73"/>
      <c r="W27" s="74"/>
      <c r="X27" s="75"/>
    </row>
    <row r="28" spans="2:24" ht="15.75" x14ac:dyDescent="0.2">
      <c r="B28" s="47" t="s">
        <v>81</v>
      </c>
      <c r="C28" s="335" t="s">
        <v>82</v>
      </c>
      <c r="D28" s="335"/>
      <c r="E28" s="335"/>
      <c r="F28" s="335"/>
      <c r="G28" s="335"/>
      <c r="H28" s="48"/>
      <c r="I28" s="49"/>
      <c r="J28" s="50">
        <v>0.03</v>
      </c>
      <c r="N28" s="70" t="s">
        <v>83</v>
      </c>
      <c r="O28" s="336" t="s">
        <v>84</v>
      </c>
      <c r="P28" s="337"/>
      <c r="Q28" s="71">
        <v>0.03</v>
      </c>
      <c r="R28" s="59"/>
      <c r="S28" s="66"/>
      <c r="T28" s="72"/>
      <c r="U28" s="72"/>
      <c r="V28" s="73"/>
      <c r="W28" s="74"/>
      <c r="X28" s="75"/>
    </row>
    <row r="29" spans="2:24" ht="15.75" customHeight="1" x14ac:dyDescent="0.2">
      <c r="B29" s="47" t="s">
        <v>85</v>
      </c>
      <c r="C29" s="335" t="s">
        <v>76</v>
      </c>
      <c r="D29" s="335"/>
      <c r="E29" s="335"/>
      <c r="F29" s="335"/>
      <c r="G29" s="335"/>
      <c r="H29" s="48"/>
      <c r="I29" s="49"/>
      <c r="J29" s="50">
        <v>6.4999999999999997E-3</v>
      </c>
      <c r="N29" s="76" t="s">
        <v>86</v>
      </c>
      <c r="O29" s="338" t="s">
        <v>87</v>
      </c>
      <c r="P29" s="339"/>
      <c r="Q29" s="71">
        <f>IF([1]RESUMO!$E$20=[1]DADOS!$A$4,4.5%,0)</f>
        <v>4.4999999999999998E-2</v>
      </c>
      <c r="R29" s="59"/>
      <c r="S29" s="340" t="s">
        <v>88</v>
      </c>
      <c r="T29" s="341"/>
      <c r="U29" s="341"/>
      <c r="V29" s="342"/>
      <c r="W29" s="77"/>
      <c r="X29" s="78"/>
    </row>
    <row r="30" spans="2:24" ht="15.75" x14ac:dyDescent="0.2">
      <c r="B30" s="47" t="s">
        <v>89</v>
      </c>
      <c r="C30" s="335" t="s">
        <v>80</v>
      </c>
      <c r="D30" s="335"/>
      <c r="E30" s="335"/>
      <c r="F30" s="335"/>
      <c r="G30" s="335"/>
      <c r="H30" s="48"/>
      <c r="I30" s="49"/>
      <c r="J30" s="50">
        <v>0.03</v>
      </c>
      <c r="N30" s="79" t="s">
        <v>90</v>
      </c>
      <c r="O30" s="80"/>
      <c r="P30" s="81">
        <f>SUM(P20:P25)</f>
        <v>302084.16068800003</v>
      </c>
      <c r="Q30" s="80"/>
      <c r="R30" s="80"/>
      <c r="S30" s="343" t="s">
        <v>91</v>
      </c>
      <c r="T30" s="343"/>
      <c r="U30" s="343"/>
      <c r="V30" s="343"/>
      <c r="W30" s="69" t="s">
        <v>73</v>
      </c>
      <c r="X30" s="56" t="s">
        <v>74</v>
      </c>
    </row>
    <row r="31" spans="2:24" ht="15.75" x14ac:dyDescent="0.2">
      <c r="B31" s="47" t="s">
        <v>92</v>
      </c>
      <c r="C31" s="335" t="s">
        <v>93</v>
      </c>
      <c r="D31" s="335"/>
      <c r="E31" s="335"/>
      <c r="F31" s="335"/>
      <c r="G31" s="335"/>
      <c r="H31" s="48"/>
      <c r="I31" s="49"/>
      <c r="J31" s="50">
        <v>4.4999999999999998E-2</v>
      </c>
      <c r="N31" s="82" t="s">
        <v>94</v>
      </c>
      <c r="O31" s="83"/>
      <c r="P31" s="84">
        <f>V17+P30</f>
        <v>1302084.160688</v>
      </c>
      <c r="Q31" s="85"/>
      <c r="R31" s="83"/>
      <c r="S31" s="86" t="s">
        <v>95</v>
      </c>
      <c r="T31" s="87">
        <v>0.2034</v>
      </c>
      <c r="U31" s="87">
        <v>0.22120000000000001</v>
      </c>
      <c r="V31" s="87">
        <v>0.25</v>
      </c>
      <c r="W31" s="88"/>
      <c r="X31" s="89"/>
    </row>
    <row r="32" spans="2:24" x14ac:dyDescent="0.2">
      <c r="B32" s="90"/>
      <c r="C32" s="91"/>
      <c r="D32" s="92"/>
      <c r="E32" s="92"/>
      <c r="F32" s="92"/>
      <c r="G32" s="93"/>
      <c r="H32" s="94"/>
      <c r="I32" s="94"/>
      <c r="J32" s="95"/>
      <c r="N32" s="96" t="s">
        <v>96</v>
      </c>
      <c r="O32" s="97"/>
      <c r="P32" s="97"/>
      <c r="Q32" s="98">
        <f>(((1+Q20+Q22+Q21)*(1+Q23)*(1+Q24)/(1-Q25))-1)</f>
        <v>0.33999342789870557</v>
      </c>
      <c r="R32" s="99" t="str">
        <f>IF(AND($D32&gt;=$G32,$D32&lt;=$I32),"OK","DIFERE")</f>
        <v>OK</v>
      </c>
      <c r="S32" s="100" t="s">
        <v>97</v>
      </c>
      <c r="T32" s="101">
        <f>(1+T31)/(0.96)-1</f>
        <v>0.25354166666666678</v>
      </c>
      <c r="U32" s="101">
        <f>(1+U31)/(0.96)-1</f>
        <v>0.27208333333333345</v>
      </c>
      <c r="V32" s="101">
        <f>(1+V31)/(0.96)-1</f>
        <v>0.30208333333333348</v>
      </c>
      <c r="W32" s="102"/>
      <c r="X32" s="102"/>
    </row>
    <row r="33" spans="2:11" x14ac:dyDescent="0.2">
      <c r="B33" s="103"/>
      <c r="C33" s="103"/>
      <c r="D33" s="103"/>
      <c r="E33" s="103"/>
      <c r="F33" s="103"/>
      <c r="H33" s="103"/>
      <c r="I33" s="104"/>
      <c r="J33" s="105"/>
    </row>
    <row r="34" spans="2:11" ht="18.75" x14ac:dyDescent="0.2">
      <c r="B34" s="106" t="s">
        <v>98</v>
      </c>
      <c r="C34" s="345" t="s">
        <v>99</v>
      </c>
      <c r="D34" s="346"/>
      <c r="E34" s="346"/>
      <c r="F34" s="346"/>
      <c r="G34" s="346"/>
      <c r="H34" s="346"/>
      <c r="I34" s="347"/>
      <c r="J34" s="107">
        <f>TRUNC(((1+(J12+J18))*(1+J15)*(1+J24)/(1-J27))-1,4)</f>
        <v>0.3256</v>
      </c>
    </row>
    <row r="35" spans="2:11" x14ac:dyDescent="0.2">
      <c r="B35" s="103"/>
      <c r="C35" s="103"/>
      <c r="D35" s="103"/>
      <c r="E35" s="103"/>
      <c r="F35" s="103"/>
      <c r="H35" s="103"/>
      <c r="I35" s="104"/>
      <c r="J35" s="105"/>
    </row>
    <row r="36" spans="2:11" x14ac:dyDescent="0.2">
      <c r="B36" s="103"/>
      <c r="C36" s="103"/>
      <c r="D36" s="103"/>
      <c r="E36" s="103"/>
      <c r="F36" s="103"/>
      <c r="H36" s="103"/>
      <c r="I36" s="104"/>
      <c r="J36" s="105"/>
    </row>
    <row r="37" spans="2:11" x14ac:dyDescent="0.2">
      <c r="B37" s="103" t="s">
        <v>100</v>
      </c>
      <c r="C37" s="103"/>
      <c r="D37" s="103"/>
      <c r="E37" s="103"/>
      <c r="F37" s="103"/>
      <c r="H37" s="103"/>
      <c r="I37" s="104"/>
      <c r="J37" s="105"/>
    </row>
    <row r="38" spans="2:11" ht="15.75" x14ac:dyDescent="0.2">
      <c r="B38" s="108"/>
      <c r="C38" s="108"/>
      <c r="D38" s="108"/>
      <c r="E38" s="108"/>
      <c r="F38" s="108"/>
      <c r="G38" s="109"/>
      <c r="H38" s="108"/>
      <c r="I38" s="110"/>
      <c r="J38" s="111"/>
    </row>
    <row r="39" spans="2:11" ht="30" customHeight="1" x14ac:dyDescent="0.2">
      <c r="B39" s="344" t="s">
        <v>101</v>
      </c>
      <c r="C39" s="344"/>
      <c r="D39" s="344"/>
      <c r="E39" s="344"/>
      <c r="F39" s="344"/>
      <c r="G39" s="344"/>
      <c r="H39" s="344"/>
      <c r="I39" s="344"/>
      <c r="J39" s="344"/>
      <c r="K39" s="112"/>
    </row>
    <row r="40" spans="2:11" ht="15.75" x14ac:dyDescent="0.2">
      <c r="B40" s="108"/>
      <c r="C40" s="108"/>
      <c r="D40" s="108"/>
      <c r="E40" s="108"/>
      <c r="F40" s="108"/>
      <c r="G40" s="109"/>
      <c r="H40" s="108"/>
      <c r="I40" s="110"/>
      <c r="J40" s="111"/>
    </row>
    <row r="41" spans="2:11" ht="30" customHeight="1" x14ac:dyDescent="0.2">
      <c r="B41" s="344" t="s">
        <v>102</v>
      </c>
      <c r="C41" s="344"/>
      <c r="D41" s="344"/>
      <c r="E41" s="344"/>
      <c r="F41" s="344"/>
      <c r="G41" s="344"/>
      <c r="H41" s="344"/>
      <c r="I41" s="344"/>
      <c r="J41" s="344"/>
      <c r="K41" s="112"/>
    </row>
    <row r="42" spans="2:11" ht="15.75" x14ac:dyDescent="0.2">
      <c r="B42" s="108"/>
      <c r="C42" s="108"/>
      <c r="D42" s="108"/>
      <c r="E42" s="108"/>
      <c r="F42" s="108"/>
      <c r="G42" s="109"/>
      <c r="H42" s="108"/>
      <c r="I42" s="110"/>
      <c r="J42" s="111"/>
    </row>
    <row r="43" spans="2:11" ht="30" customHeight="1" x14ac:dyDescent="0.2">
      <c r="B43" s="344" t="s">
        <v>103</v>
      </c>
      <c r="C43" s="344"/>
      <c r="D43" s="344"/>
      <c r="E43" s="344"/>
      <c r="F43" s="344"/>
      <c r="G43" s="344"/>
      <c r="H43" s="344"/>
      <c r="I43" s="344"/>
      <c r="J43" s="344"/>
      <c r="K43" s="112"/>
    </row>
    <row r="44" spans="2:11" ht="15.75" x14ac:dyDescent="0.2">
      <c r="B44" s="108"/>
      <c r="C44" s="108"/>
      <c r="D44" s="108"/>
      <c r="E44" s="108"/>
      <c r="F44" s="108"/>
      <c r="G44" s="109"/>
      <c r="H44" s="108"/>
      <c r="I44" s="110"/>
      <c r="J44" s="111"/>
    </row>
    <row r="45" spans="2:11" ht="30" customHeight="1" x14ac:dyDescent="0.2">
      <c r="B45" s="344" t="s">
        <v>104</v>
      </c>
      <c r="C45" s="344"/>
      <c r="D45" s="344"/>
      <c r="E45" s="344"/>
      <c r="F45" s="344"/>
      <c r="G45" s="344"/>
      <c r="H45" s="344"/>
      <c r="I45" s="344"/>
      <c r="J45" s="344"/>
      <c r="K45" s="112"/>
    </row>
    <row r="46" spans="2:11" ht="15.75" x14ac:dyDescent="0.2">
      <c r="B46" s="108"/>
      <c r="C46" s="108"/>
      <c r="D46" s="108"/>
      <c r="E46" s="108"/>
      <c r="F46" s="108"/>
      <c r="G46" s="109"/>
      <c r="H46" s="108"/>
      <c r="I46" s="110"/>
      <c r="J46" s="111"/>
    </row>
    <row r="47" spans="2:11" ht="15.75" customHeight="1" x14ac:dyDescent="0.2">
      <c r="B47" s="344" t="s">
        <v>105</v>
      </c>
      <c r="C47" s="344"/>
      <c r="D47" s="344"/>
      <c r="E47" s="344"/>
      <c r="F47" s="344"/>
      <c r="G47" s="344"/>
      <c r="H47" s="344"/>
      <c r="I47" s="344"/>
      <c r="J47" s="344"/>
      <c r="K47" s="112"/>
    </row>
    <row r="48" spans="2:11" ht="15.75" x14ac:dyDescent="0.2">
      <c r="B48" s="108"/>
      <c r="C48" s="108"/>
      <c r="D48" s="108"/>
      <c r="E48" s="108"/>
      <c r="F48" s="108"/>
      <c r="G48" s="109"/>
      <c r="H48" s="108"/>
      <c r="I48" s="110"/>
      <c r="J48" s="111"/>
    </row>
    <row r="49" spans="2:11" ht="45" customHeight="1" x14ac:dyDescent="0.2">
      <c r="B49" s="344" t="s">
        <v>106</v>
      </c>
      <c r="C49" s="344"/>
      <c r="D49" s="344"/>
      <c r="E49" s="344"/>
      <c r="F49" s="344"/>
      <c r="G49" s="344"/>
      <c r="H49" s="344"/>
      <c r="I49" s="344"/>
      <c r="J49" s="344"/>
      <c r="K49" s="112"/>
    </row>
  </sheetData>
  <mergeCells count="38">
    <mergeCell ref="S29:V29"/>
    <mergeCell ref="C30:G30"/>
    <mergeCell ref="S30:V30"/>
    <mergeCell ref="B49:J49"/>
    <mergeCell ref="C34:I34"/>
    <mergeCell ref="B39:J39"/>
    <mergeCell ref="B41:J41"/>
    <mergeCell ref="B43:J43"/>
    <mergeCell ref="B45:J45"/>
    <mergeCell ref="B47:J47"/>
    <mergeCell ref="C31:G31"/>
    <mergeCell ref="C28:G28"/>
    <mergeCell ref="O28:P28"/>
    <mergeCell ref="C29:G29"/>
    <mergeCell ref="O29:P29"/>
    <mergeCell ref="P18:P19"/>
    <mergeCell ref="C20:G20"/>
    <mergeCell ref="C21:G21"/>
    <mergeCell ref="B22:F22"/>
    <mergeCell ref="B25:F25"/>
    <mergeCell ref="O26:P26"/>
    <mergeCell ref="O27:P27"/>
    <mergeCell ref="Q18:Q19"/>
    <mergeCell ref="S18:S19"/>
    <mergeCell ref="T18:V18"/>
    <mergeCell ref="C19:G19"/>
    <mergeCell ref="N18:N19"/>
    <mergeCell ref="O18:O19"/>
    <mergeCell ref="C11:I11"/>
    <mergeCell ref="C12:G12"/>
    <mergeCell ref="B13:F13"/>
    <mergeCell ref="B16:F16"/>
    <mergeCell ref="B8:J8"/>
    <mergeCell ref="C2:D2"/>
    <mergeCell ref="E2:J2"/>
    <mergeCell ref="C3:D5"/>
    <mergeCell ref="E3:J5"/>
    <mergeCell ref="C6:D6"/>
  </mergeCells>
  <pageMargins left="0.43307086614173229" right="0.23622047244094491" top="0.15748031496062992" bottom="0.15748031496062992" header="0.31496062992125984" footer="0.31496062992125984"/>
  <pageSetup paperSize="9" scale="6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pageSetUpPr fitToPage="1"/>
  </sheetPr>
  <dimension ref="A1:K48"/>
  <sheetViews>
    <sheetView showGridLines="0" view="pageBreakPreview" zoomScale="70" zoomScaleNormal="70" zoomScaleSheetLayoutView="70" workbookViewId="0">
      <pane ySplit="8" topLeftCell="A9" activePane="bottomLeft" state="frozen"/>
      <selection activeCell="Q12" sqref="Q12"/>
      <selection pane="bottomLeft" activeCell="Q12" sqref="Q12"/>
    </sheetView>
  </sheetViews>
  <sheetFormatPr defaultRowHeight="15" x14ac:dyDescent="0.2"/>
  <cols>
    <col min="1" max="1" width="3.25" style="4" customWidth="1"/>
    <col min="2" max="2" width="6.5" style="4" customWidth="1"/>
    <col min="3" max="3" width="44.375" style="4" customWidth="1"/>
    <col min="4" max="5" width="9" style="4"/>
    <col min="6" max="6" width="20.75" style="4" bestFit="1" customWidth="1"/>
    <col min="7" max="7" width="11.125" style="5" customWidth="1"/>
    <col min="8" max="8" width="5.5" style="4" customWidth="1"/>
    <col min="9" max="9" width="8.625" style="6" customWidth="1"/>
    <col min="10" max="10" width="8.625" style="7" customWidth="1"/>
    <col min="11" max="11" width="3.25" style="4" customWidth="1"/>
    <col min="12" max="256" width="9" style="4"/>
    <col min="257" max="257" width="3.25" style="4" customWidth="1"/>
    <col min="258" max="258" width="6.5" style="4" customWidth="1"/>
    <col min="259" max="259" width="44.375" style="4" customWidth="1"/>
    <col min="260" max="261" width="9" style="4"/>
    <col min="262" max="262" width="16.625" style="4" customWidth="1"/>
    <col min="263" max="263" width="11.125" style="4" customWidth="1"/>
    <col min="264" max="264" width="5.5" style="4" customWidth="1"/>
    <col min="265" max="266" width="8.625" style="4" customWidth="1"/>
    <col min="267" max="267" width="3.25" style="4" customWidth="1"/>
    <col min="268" max="512" width="9" style="4"/>
    <col min="513" max="513" width="3.25" style="4" customWidth="1"/>
    <col min="514" max="514" width="6.5" style="4" customWidth="1"/>
    <col min="515" max="515" width="44.375" style="4" customWidth="1"/>
    <col min="516" max="517" width="9" style="4"/>
    <col min="518" max="518" width="16.625" style="4" customWidth="1"/>
    <col min="519" max="519" width="11.125" style="4" customWidth="1"/>
    <col min="520" max="520" width="5.5" style="4" customWidth="1"/>
    <col min="521" max="522" width="8.625" style="4" customWidth="1"/>
    <col min="523" max="523" width="3.25" style="4" customWidth="1"/>
    <col min="524" max="768" width="9" style="4"/>
    <col min="769" max="769" width="3.25" style="4" customWidth="1"/>
    <col min="770" max="770" width="6.5" style="4" customWidth="1"/>
    <col min="771" max="771" width="44.375" style="4" customWidth="1"/>
    <col min="772" max="773" width="9" style="4"/>
    <col min="774" max="774" width="16.625" style="4" customWidth="1"/>
    <col min="775" max="775" width="11.125" style="4" customWidth="1"/>
    <col min="776" max="776" width="5.5" style="4" customWidth="1"/>
    <col min="777" max="778" width="8.625" style="4" customWidth="1"/>
    <col min="779" max="779" width="3.25" style="4" customWidth="1"/>
    <col min="780" max="1024" width="9" style="4"/>
    <col min="1025" max="1025" width="3.25" style="4" customWidth="1"/>
    <col min="1026" max="1026" width="6.5" style="4" customWidth="1"/>
    <col min="1027" max="1027" width="44.375" style="4" customWidth="1"/>
    <col min="1028" max="1029" width="9" style="4"/>
    <col min="1030" max="1030" width="16.625" style="4" customWidth="1"/>
    <col min="1031" max="1031" width="11.125" style="4" customWidth="1"/>
    <col min="1032" max="1032" width="5.5" style="4" customWidth="1"/>
    <col min="1033" max="1034" width="8.625" style="4" customWidth="1"/>
    <col min="1035" max="1035" width="3.25" style="4" customWidth="1"/>
    <col min="1036" max="1280" width="9" style="4"/>
    <col min="1281" max="1281" width="3.25" style="4" customWidth="1"/>
    <col min="1282" max="1282" width="6.5" style="4" customWidth="1"/>
    <col min="1283" max="1283" width="44.375" style="4" customWidth="1"/>
    <col min="1284" max="1285" width="9" style="4"/>
    <col min="1286" max="1286" width="16.625" style="4" customWidth="1"/>
    <col min="1287" max="1287" width="11.125" style="4" customWidth="1"/>
    <col min="1288" max="1288" width="5.5" style="4" customWidth="1"/>
    <col min="1289" max="1290" width="8.625" style="4" customWidth="1"/>
    <col min="1291" max="1291" width="3.25" style="4" customWidth="1"/>
    <col min="1292" max="1536" width="9" style="4"/>
    <col min="1537" max="1537" width="3.25" style="4" customWidth="1"/>
    <col min="1538" max="1538" width="6.5" style="4" customWidth="1"/>
    <col min="1539" max="1539" width="44.375" style="4" customWidth="1"/>
    <col min="1540" max="1541" width="9" style="4"/>
    <col min="1542" max="1542" width="16.625" style="4" customWidth="1"/>
    <col min="1543" max="1543" width="11.125" style="4" customWidth="1"/>
    <col min="1544" max="1544" width="5.5" style="4" customWidth="1"/>
    <col min="1545" max="1546" width="8.625" style="4" customWidth="1"/>
    <col min="1547" max="1547" width="3.25" style="4" customWidth="1"/>
    <col min="1548" max="1792" width="9" style="4"/>
    <col min="1793" max="1793" width="3.25" style="4" customWidth="1"/>
    <col min="1794" max="1794" width="6.5" style="4" customWidth="1"/>
    <col min="1795" max="1795" width="44.375" style="4" customWidth="1"/>
    <col min="1796" max="1797" width="9" style="4"/>
    <col min="1798" max="1798" width="16.625" style="4" customWidth="1"/>
    <col min="1799" max="1799" width="11.125" style="4" customWidth="1"/>
    <col min="1800" max="1800" width="5.5" style="4" customWidth="1"/>
    <col min="1801" max="1802" width="8.625" style="4" customWidth="1"/>
    <col min="1803" max="1803" width="3.25" style="4" customWidth="1"/>
    <col min="1804" max="2048" width="9" style="4"/>
    <col min="2049" max="2049" width="3.25" style="4" customWidth="1"/>
    <col min="2050" max="2050" width="6.5" style="4" customWidth="1"/>
    <col min="2051" max="2051" width="44.375" style="4" customWidth="1"/>
    <col min="2052" max="2053" width="9" style="4"/>
    <col min="2054" max="2054" width="16.625" style="4" customWidth="1"/>
    <col min="2055" max="2055" width="11.125" style="4" customWidth="1"/>
    <col min="2056" max="2056" width="5.5" style="4" customWidth="1"/>
    <col min="2057" max="2058" width="8.625" style="4" customWidth="1"/>
    <col min="2059" max="2059" width="3.25" style="4" customWidth="1"/>
    <col min="2060" max="2304" width="9" style="4"/>
    <col min="2305" max="2305" width="3.25" style="4" customWidth="1"/>
    <col min="2306" max="2306" width="6.5" style="4" customWidth="1"/>
    <col min="2307" max="2307" width="44.375" style="4" customWidth="1"/>
    <col min="2308" max="2309" width="9" style="4"/>
    <col min="2310" max="2310" width="16.625" style="4" customWidth="1"/>
    <col min="2311" max="2311" width="11.125" style="4" customWidth="1"/>
    <col min="2312" max="2312" width="5.5" style="4" customWidth="1"/>
    <col min="2313" max="2314" width="8.625" style="4" customWidth="1"/>
    <col min="2315" max="2315" width="3.25" style="4" customWidth="1"/>
    <col min="2316" max="2560" width="9" style="4"/>
    <col min="2561" max="2561" width="3.25" style="4" customWidth="1"/>
    <col min="2562" max="2562" width="6.5" style="4" customWidth="1"/>
    <col min="2563" max="2563" width="44.375" style="4" customWidth="1"/>
    <col min="2564" max="2565" width="9" style="4"/>
    <col min="2566" max="2566" width="16.625" style="4" customWidth="1"/>
    <col min="2567" max="2567" width="11.125" style="4" customWidth="1"/>
    <col min="2568" max="2568" width="5.5" style="4" customWidth="1"/>
    <col min="2569" max="2570" width="8.625" style="4" customWidth="1"/>
    <col min="2571" max="2571" width="3.25" style="4" customWidth="1"/>
    <col min="2572" max="2816" width="9" style="4"/>
    <col min="2817" max="2817" width="3.25" style="4" customWidth="1"/>
    <col min="2818" max="2818" width="6.5" style="4" customWidth="1"/>
    <col min="2819" max="2819" width="44.375" style="4" customWidth="1"/>
    <col min="2820" max="2821" width="9" style="4"/>
    <col min="2822" max="2822" width="16.625" style="4" customWidth="1"/>
    <col min="2823" max="2823" width="11.125" style="4" customWidth="1"/>
    <col min="2824" max="2824" width="5.5" style="4" customWidth="1"/>
    <col min="2825" max="2826" width="8.625" style="4" customWidth="1"/>
    <col min="2827" max="2827" width="3.25" style="4" customWidth="1"/>
    <col min="2828" max="3072" width="9" style="4"/>
    <col min="3073" max="3073" width="3.25" style="4" customWidth="1"/>
    <col min="3074" max="3074" width="6.5" style="4" customWidth="1"/>
    <col min="3075" max="3075" width="44.375" style="4" customWidth="1"/>
    <col min="3076" max="3077" width="9" style="4"/>
    <col min="3078" max="3078" width="16.625" style="4" customWidth="1"/>
    <col min="3079" max="3079" width="11.125" style="4" customWidth="1"/>
    <col min="3080" max="3080" width="5.5" style="4" customWidth="1"/>
    <col min="3081" max="3082" width="8.625" style="4" customWidth="1"/>
    <col min="3083" max="3083" width="3.25" style="4" customWidth="1"/>
    <col min="3084" max="3328" width="9" style="4"/>
    <col min="3329" max="3329" width="3.25" style="4" customWidth="1"/>
    <col min="3330" max="3330" width="6.5" style="4" customWidth="1"/>
    <col min="3331" max="3331" width="44.375" style="4" customWidth="1"/>
    <col min="3332" max="3333" width="9" style="4"/>
    <col min="3334" max="3334" width="16.625" style="4" customWidth="1"/>
    <col min="3335" max="3335" width="11.125" style="4" customWidth="1"/>
    <col min="3336" max="3336" width="5.5" style="4" customWidth="1"/>
    <col min="3337" max="3338" width="8.625" style="4" customWidth="1"/>
    <col min="3339" max="3339" width="3.25" style="4" customWidth="1"/>
    <col min="3340" max="3584" width="9" style="4"/>
    <col min="3585" max="3585" width="3.25" style="4" customWidth="1"/>
    <col min="3586" max="3586" width="6.5" style="4" customWidth="1"/>
    <col min="3587" max="3587" width="44.375" style="4" customWidth="1"/>
    <col min="3588" max="3589" width="9" style="4"/>
    <col min="3590" max="3590" width="16.625" style="4" customWidth="1"/>
    <col min="3591" max="3591" width="11.125" style="4" customWidth="1"/>
    <col min="3592" max="3592" width="5.5" style="4" customWidth="1"/>
    <col min="3593" max="3594" width="8.625" style="4" customWidth="1"/>
    <col min="3595" max="3595" width="3.25" style="4" customWidth="1"/>
    <col min="3596" max="3840" width="9" style="4"/>
    <col min="3841" max="3841" width="3.25" style="4" customWidth="1"/>
    <col min="3842" max="3842" width="6.5" style="4" customWidth="1"/>
    <col min="3843" max="3843" width="44.375" style="4" customWidth="1"/>
    <col min="3844" max="3845" width="9" style="4"/>
    <col min="3846" max="3846" width="16.625" style="4" customWidth="1"/>
    <col min="3847" max="3847" width="11.125" style="4" customWidth="1"/>
    <col min="3848" max="3848" width="5.5" style="4" customWidth="1"/>
    <col min="3849" max="3850" width="8.625" style="4" customWidth="1"/>
    <col min="3851" max="3851" width="3.25" style="4" customWidth="1"/>
    <col min="3852" max="4096" width="9" style="4"/>
    <col min="4097" max="4097" width="3.25" style="4" customWidth="1"/>
    <col min="4098" max="4098" width="6.5" style="4" customWidth="1"/>
    <col min="4099" max="4099" width="44.375" style="4" customWidth="1"/>
    <col min="4100" max="4101" width="9" style="4"/>
    <col min="4102" max="4102" width="16.625" style="4" customWidth="1"/>
    <col min="4103" max="4103" width="11.125" style="4" customWidth="1"/>
    <col min="4104" max="4104" width="5.5" style="4" customWidth="1"/>
    <col min="4105" max="4106" width="8.625" style="4" customWidth="1"/>
    <col min="4107" max="4107" width="3.25" style="4" customWidth="1"/>
    <col min="4108" max="4352" width="9" style="4"/>
    <col min="4353" max="4353" width="3.25" style="4" customWidth="1"/>
    <col min="4354" max="4354" width="6.5" style="4" customWidth="1"/>
    <col min="4355" max="4355" width="44.375" style="4" customWidth="1"/>
    <col min="4356" max="4357" width="9" style="4"/>
    <col min="4358" max="4358" width="16.625" style="4" customWidth="1"/>
    <col min="4359" max="4359" width="11.125" style="4" customWidth="1"/>
    <col min="4360" max="4360" width="5.5" style="4" customWidth="1"/>
    <col min="4361" max="4362" width="8.625" style="4" customWidth="1"/>
    <col min="4363" max="4363" width="3.25" style="4" customWidth="1"/>
    <col min="4364" max="4608" width="9" style="4"/>
    <col min="4609" max="4609" width="3.25" style="4" customWidth="1"/>
    <col min="4610" max="4610" width="6.5" style="4" customWidth="1"/>
    <col min="4611" max="4611" width="44.375" style="4" customWidth="1"/>
    <col min="4612" max="4613" width="9" style="4"/>
    <col min="4614" max="4614" width="16.625" style="4" customWidth="1"/>
    <col min="4615" max="4615" width="11.125" style="4" customWidth="1"/>
    <col min="4616" max="4616" width="5.5" style="4" customWidth="1"/>
    <col min="4617" max="4618" width="8.625" style="4" customWidth="1"/>
    <col min="4619" max="4619" width="3.25" style="4" customWidth="1"/>
    <col min="4620" max="4864" width="9" style="4"/>
    <col min="4865" max="4865" width="3.25" style="4" customWidth="1"/>
    <col min="4866" max="4866" width="6.5" style="4" customWidth="1"/>
    <col min="4867" max="4867" width="44.375" style="4" customWidth="1"/>
    <col min="4868" max="4869" width="9" style="4"/>
    <col min="4870" max="4870" width="16.625" style="4" customWidth="1"/>
    <col min="4871" max="4871" width="11.125" style="4" customWidth="1"/>
    <col min="4872" max="4872" width="5.5" style="4" customWidth="1"/>
    <col min="4873" max="4874" width="8.625" style="4" customWidth="1"/>
    <col min="4875" max="4875" width="3.25" style="4" customWidth="1"/>
    <col min="4876" max="5120" width="9" style="4"/>
    <col min="5121" max="5121" width="3.25" style="4" customWidth="1"/>
    <col min="5122" max="5122" width="6.5" style="4" customWidth="1"/>
    <col min="5123" max="5123" width="44.375" style="4" customWidth="1"/>
    <col min="5124" max="5125" width="9" style="4"/>
    <col min="5126" max="5126" width="16.625" style="4" customWidth="1"/>
    <col min="5127" max="5127" width="11.125" style="4" customWidth="1"/>
    <col min="5128" max="5128" width="5.5" style="4" customWidth="1"/>
    <col min="5129" max="5130" width="8.625" style="4" customWidth="1"/>
    <col min="5131" max="5131" width="3.25" style="4" customWidth="1"/>
    <col min="5132" max="5376" width="9" style="4"/>
    <col min="5377" max="5377" width="3.25" style="4" customWidth="1"/>
    <col min="5378" max="5378" width="6.5" style="4" customWidth="1"/>
    <col min="5379" max="5379" width="44.375" style="4" customWidth="1"/>
    <col min="5380" max="5381" width="9" style="4"/>
    <col min="5382" max="5382" width="16.625" style="4" customWidth="1"/>
    <col min="5383" max="5383" width="11.125" style="4" customWidth="1"/>
    <col min="5384" max="5384" width="5.5" style="4" customWidth="1"/>
    <col min="5385" max="5386" width="8.625" style="4" customWidth="1"/>
    <col min="5387" max="5387" width="3.25" style="4" customWidth="1"/>
    <col min="5388" max="5632" width="9" style="4"/>
    <col min="5633" max="5633" width="3.25" style="4" customWidth="1"/>
    <col min="5634" max="5634" width="6.5" style="4" customWidth="1"/>
    <col min="5635" max="5635" width="44.375" style="4" customWidth="1"/>
    <col min="5636" max="5637" width="9" style="4"/>
    <col min="5638" max="5638" width="16.625" style="4" customWidth="1"/>
    <col min="5639" max="5639" width="11.125" style="4" customWidth="1"/>
    <col min="5640" max="5640" width="5.5" style="4" customWidth="1"/>
    <col min="5641" max="5642" width="8.625" style="4" customWidth="1"/>
    <col min="5643" max="5643" width="3.25" style="4" customWidth="1"/>
    <col min="5644" max="5888" width="9" style="4"/>
    <col min="5889" max="5889" width="3.25" style="4" customWidth="1"/>
    <col min="5890" max="5890" width="6.5" style="4" customWidth="1"/>
    <col min="5891" max="5891" width="44.375" style="4" customWidth="1"/>
    <col min="5892" max="5893" width="9" style="4"/>
    <col min="5894" max="5894" width="16.625" style="4" customWidth="1"/>
    <col min="5895" max="5895" width="11.125" style="4" customWidth="1"/>
    <col min="5896" max="5896" width="5.5" style="4" customWidth="1"/>
    <col min="5897" max="5898" width="8.625" style="4" customWidth="1"/>
    <col min="5899" max="5899" width="3.25" style="4" customWidth="1"/>
    <col min="5900" max="6144" width="9" style="4"/>
    <col min="6145" max="6145" width="3.25" style="4" customWidth="1"/>
    <col min="6146" max="6146" width="6.5" style="4" customWidth="1"/>
    <col min="6147" max="6147" width="44.375" style="4" customWidth="1"/>
    <col min="6148" max="6149" width="9" style="4"/>
    <col min="6150" max="6150" width="16.625" style="4" customWidth="1"/>
    <col min="6151" max="6151" width="11.125" style="4" customWidth="1"/>
    <col min="6152" max="6152" width="5.5" style="4" customWidth="1"/>
    <col min="6153" max="6154" width="8.625" style="4" customWidth="1"/>
    <col min="6155" max="6155" width="3.25" style="4" customWidth="1"/>
    <col min="6156" max="6400" width="9" style="4"/>
    <col min="6401" max="6401" width="3.25" style="4" customWidth="1"/>
    <col min="6402" max="6402" width="6.5" style="4" customWidth="1"/>
    <col min="6403" max="6403" width="44.375" style="4" customWidth="1"/>
    <col min="6404" max="6405" width="9" style="4"/>
    <col min="6406" max="6406" width="16.625" style="4" customWidth="1"/>
    <col min="6407" max="6407" width="11.125" style="4" customWidth="1"/>
    <col min="6408" max="6408" width="5.5" style="4" customWidth="1"/>
    <col min="6409" max="6410" width="8.625" style="4" customWidth="1"/>
    <col min="6411" max="6411" width="3.25" style="4" customWidth="1"/>
    <col min="6412" max="6656" width="9" style="4"/>
    <col min="6657" max="6657" width="3.25" style="4" customWidth="1"/>
    <col min="6658" max="6658" width="6.5" style="4" customWidth="1"/>
    <col min="6659" max="6659" width="44.375" style="4" customWidth="1"/>
    <col min="6660" max="6661" width="9" style="4"/>
    <col min="6662" max="6662" width="16.625" style="4" customWidth="1"/>
    <col min="6663" max="6663" width="11.125" style="4" customWidth="1"/>
    <col min="6664" max="6664" width="5.5" style="4" customWidth="1"/>
    <col min="6665" max="6666" width="8.625" style="4" customWidth="1"/>
    <col min="6667" max="6667" width="3.25" style="4" customWidth="1"/>
    <col min="6668" max="6912" width="9" style="4"/>
    <col min="6913" max="6913" width="3.25" style="4" customWidth="1"/>
    <col min="6914" max="6914" width="6.5" style="4" customWidth="1"/>
    <col min="6915" max="6915" width="44.375" style="4" customWidth="1"/>
    <col min="6916" max="6917" width="9" style="4"/>
    <col min="6918" max="6918" width="16.625" style="4" customWidth="1"/>
    <col min="6919" max="6919" width="11.125" style="4" customWidth="1"/>
    <col min="6920" max="6920" width="5.5" style="4" customWidth="1"/>
    <col min="6921" max="6922" width="8.625" style="4" customWidth="1"/>
    <col min="6923" max="6923" width="3.25" style="4" customWidth="1"/>
    <col min="6924" max="7168" width="9" style="4"/>
    <col min="7169" max="7169" width="3.25" style="4" customWidth="1"/>
    <col min="7170" max="7170" width="6.5" style="4" customWidth="1"/>
    <col min="7171" max="7171" width="44.375" style="4" customWidth="1"/>
    <col min="7172" max="7173" width="9" style="4"/>
    <col min="7174" max="7174" width="16.625" style="4" customWidth="1"/>
    <col min="7175" max="7175" width="11.125" style="4" customWidth="1"/>
    <col min="7176" max="7176" width="5.5" style="4" customWidth="1"/>
    <col min="7177" max="7178" width="8.625" style="4" customWidth="1"/>
    <col min="7179" max="7179" width="3.25" style="4" customWidth="1"/>
    <col min="7180" max="7424" width="9" style="4"/>
    <col min="7425" max="7425" width="3.25" style="4" customWidth="1"/>
    <col min="7426" max="7426" width="6.5" style="4" customWidth="1"/>
    <col min="7427" max="7427" width="44.375" style="4" customWidth="1"/>
    <col min="7428" max="7429" width="9" style="4"/>
    <col min="7430" max="7430" width="16.625" style="4" customWidth="1"/>
    <col min="7431" max="7431" width="11.125" style="4" customWidth="1"/>
    <col min="7432" max="7432" width="5.5" style="4" customWidth="1"/>
    <col min="7433" max="7434" width="8.625" style="4" customWidth="1"/>
    <col min="7435" max="7435" width="3.25" style="4" customWidth="1"/>
    <col min="7436" max="7680" width="9" style="4"/>
    <col min="7681" max="7681" width="3.25" style="4" customWidth="1"/>
    <col min="7682" max="7682" width="6.5" style="4" customWidth="1"/>
    <col min="7683" max="7683" width="44.375" style="4" customWidth="1"/>
    <col min="7684" max="7685" width="9" style="4"/>
    <col min="7686" max="7686" width="16.625" style="4" customWidth="1"/>
    <col min="7687" max="7687" width="11.125" style="4" customWidth="1"/>
    <col min="7688" max="7688" width="5.5" style="4" customWidth="1"/>
    <col min="7689" max="7690" width="8.625" style="4" customWidth="1"/>
    <col min="7691" max="7691" width="3.25" style="4" customWidth="1"/>
    <col min="7692" max="7936" width="9" style="4"/>
    <col min="7937" max="7937" width="3.25" style="4" customWidth="1"/>
    <col min="7938" max="7938" width="6.5" style="4" customWidth="1"/>
    <col min="7939" max="7939" width="44.375" style="4" customWidth="1"/>
    <col min="7940" max="7941" width="9" style="4"/>
    <col min="7942" max="7942" width="16.625" style="4" customWidth="1"/>
    <col min="7943" max="7943" width="11.125" style="4" customWidth="1"/>
    <col min="7944" max="7944" width="5.5" style="4" customWidth="1"/>
    <col min="7945" max="7946" width="8.625" style="4" customWidth="1"/>
    <col min="7947" max="7947" width="3.25" style="4" customWidth="1"/>
    <col min="7948" max="8192" width="9" style="4"/>
    <col min="8193" max="8193" width="3.25" style="4" customWidth="1"/>
    <col min="8194" max="8194" width="6.5" style="4" customWidth="1"/>
    <col min="8195" max="8195" width="44.375" style="4" customWidth="1"/>
    <col min="8196" max="8197" width="9" style="4"/>
    <col min="8198" max="8198" width="16.625" style="4" customWidth="1"/>
    <col min="8199" max="8199" width="11.125" style="4" customWidth="1"/>
    <col min="8200" max="8200" width="5.5" style="4" customWidth="1"/>
    <col min="8201" max="8202" width="8.625" style="4" customWidth="1"/>
    <col min="8203" max="8203" width="3.25" style="4" customWidth="1"/>
    <col min="8204" max="8448" width="9" style="4"/>
    <col min="8449" max="8449" width="3.25" style="4" customWidth="1"/>
    <col min="8450" max="8450" width="6.5" style="4" customWidth="1"/>
    <col min="8451" max="8451" width="44.375" style="4" customWidth="1"/>
    <col min="8452" max="8453" width="9" style="4"/>
    <col min="8454" max="8454" width="16.625" style="4" customWidth="1"/>
    <col min="8455" max="8455" width="11.125" style="4" customWidth="1"/>
    <col min="8456" max="8456" width="5.5" style="4" customWidth="1"/>
    <col min="8457" max="8458" width="8.625" style="4" customWidth="1"/>
    <col min="8459" max="8459" width="3.25" style="4" customWidth="1"/>
    <col min="8460" max="8704" width="9" style="4"/>
    <col min="8705" max="8705" width="3.25" style="4" customWidth="1"/>
    <col min="8706" max="8706" width="6.5" style="4" customWidth="1"/>
    <col min="8707" max="8707" width="44.375" style="4" customWidth="1"/>
    <col min="8708" max="8709" width="9" style="4"/>
    <col min="8710" max="8710" width="16.625" style="4" customWidth="1"/>
    <col min="8711" max="8711" width="11.125" style="4" customWidth="1"/>
    <col min="8712" max="8712" width="5.5" style="4" customWidth="1"/>
    <col min="8713" max="8714" width="8.625" style="4" customWidth="1"/>
    <col min="8715" max="8715" width="3.25" style="4" customWidth="1"/>
    <col min="8716" max="8960" width="9" style="4"/>
    <col min="8961" max="8961" width="3.25" style="4" customWidth="1"/>
    <col min="8962" max="8962" width="6.5" style="4" customWidth="1"/>
    <col min="8963" max="8963" width="44.375" style="4" customWidth="1"/>
    <col min="8964" max="8965" width="9" style="4"/>
    <col min="8966" max="8966" width="16.625" style="4" customWidth="1"/>
    <col min="8967" max="8967" width="11.125" style="4" customWidth="1"/>
    <col min="8968" max="8968" width="5.5" style="4" customWidth="1"/>
    <col min="8969" max="8970" width="8.625" style="4" customWidth="1"/>
    <col min="8971" max="8971" width="3.25" style="4" customWidth="1"/>
    <col min="8972" max="9216" width="9" style="4"/>
    <col min="9217" max="9217" width="3.25" style="4" customWidth="1"/>
    <col min="9218" max="9218" width="6.5" style="4" customWidth="1"/>
    <col min="9219" max="9219" width="44.375" style="4" customWidth="1"/>
    <col min="9220" max="9221" width="9" style="4"/>
    <col min="9222" max="9222" width="16.625" style="4" customWidth="1"/>
    <col min="9223" max="9223" width="11.125" style="4" customWidth="1"/>
    <col min="9224" max="9224" width="5.5" style="4" customWidth="1"/>
    <col min="9225" max="9226" width="8.625" style="4" customWidth="1"/>
    <col min="9227" max="9227" width="3.25" style="4" customWidth="1"/>
    <col min="9228" max="9472" width="9" style="4"/>
    <col min="9473" max="9473" width="3.25" style="4" customWidth="1"/>
    <col min="9474" max="9474" width="6.5" style="4" customWidth="1"/>
    <col min="9475" max="9475" width="44.375" style="4" customWidth="1"/>
    <col min="9476" max="9477" width="9" style="4"/>
    <col min="9478" max="9478" width="16.625" style="4" customWidth="1"/>
    <col min="9479" max="9479" width="11.125" style="4" customWidth="1"/>
    <col min="9480" max="9480" width="5.5" style="4" customWidth="1"/>
    <col min="9481" max="9482" width="8.625" style="4" customWidth="1"/>
    <col min="9483" max="9483" width="3.25" style="4" customWidth="1"/>
    <col min="9484" max="9728" width="9" style="4"/>
    <col min="9729" max="9729" width="3.25" style="4" customWidth="1"/>
    <col min="9730" max="9730" width="6.5" style="4" customWidth="1"/>
    <col min="9731" max="9731" width="44.375" style="4" customWidth="1"/>
    <col min="9732" max="9733" width="9" style="4"/>
    <col min="9734" max="9734" width="16.625" style="4" customWidth="1"/>
    <col min="9735" max="9735" width="11.125" style="4" customWidth="1"/>
    <col min="9736" max="9736" width="5.5" style="4" customWidth="1"/>
    <col min="9737" max="9738" width="8.625" style="4" customWidth="1"/>
    <col min="9739" max="9739" width="3.25" style="4" customWidth="1"/>
    <col min="9740" max="9984" width="9" style="4"/>
    <col min="9985" max="9985" width="3.25" style="4" customWidth="1"/>
    <col min="9986" max="9986" width="6.5" style="4" customWidth="1"/>
    <col min="9987" max="9987" width="44.375" style="4" customWidth="1"/>
    <col min="9988" max="9989" width="9" style="4"/>
    <col min="9990" max="9990" width="16.625" style="4" customWidth="1"/>
    <col min="9991" max="9991" width="11.125" style="4" customWidth="1"/>
    <col min="9992" max="9992" width="5.5" style="4" customWidth="1"/>
    <col min="9993" max="9994" width="8.625" style="4" customWidth="1"/>
    <col min="9995" max="9995" width="3.25" style="4" customWidth="1"/>
    <col min="9996" max="10240" width="9" style="4"/>
    <col min="10241" max="10241" width="3.25" style="4" customWidth="1"/>
    <col min="10242" max="10242" width="6.5" style="4" customWidth="1"/>
    <col min="10243" max="10243" width="44.375" style="4" customWidth="1"/>
    <col min="10244" max="10245" width="9" style="4"/>
    <col min="10246" max="10246" width="16.625" style="4" customWidth="1"/>
    <col min="10247" max="10247" width="11.125" style="4" customWidth="1"/>
    <col min="10248" max="10248" width="5.5" style="4" customWidth="1"/>
    <col min="10249" max="10250" width="8.625" style="4" customWidth="1"/>
    <col min="10251" max="10251" width="3.25" style="4" customWidth="1"/>
    <col min="10252" max="10496" width="9" style="4"/>
    <col min="10497" max="10497" width="3.25" style="4" customWidth="1"/>
    <col min="10498" max="10498" width="6.5" style="4" customWidth="1"/>
    <col min="10499" max="10499" width="44.375" style="4" customWidth="1"/>
    <col min="10500" max="10501" width="9" style="4"/>
    <col min="10502" max="10502" width="16.625" style="4" customWidth="1"/>
    <col min="10503" max="10503" width="11.125" style="4" customWidth="1"/>
    <col min="10504" max="10504" width="5.5" style="4" customWidth="1"/>
    <col min="10505" max="10506" width="8.625" style="4" customWidth="1"/>
    <col min="10507" max="10507" width="3.25" style="4" customWidth="1"/>
    <col min="10508" max="10752" width="9" style="4"/>
    <col min="10753" max="10753" width="3.25" style="4" customWidth="1"/>
    <col min="10754" max="10754" width="6.5" style="4" customWidth="1"/>
    <col min="10755" max="10755" width="44.375" style="4" customWidth="1"/>
    <col min="10756" max="10757" width="9" style="4"/>
    <col min="10758" max="10758" width="16.625" style="4" customWidth="1"/>
    <col min="10759" max="10759" width="11.125" style="4" customWidth="1"/>
    <col min="10760" max="10760" width="5.5" style="4" customWidth="1"/>
    <col min="10761" max="10762" width="8.625" style="4" customWidth="1"/>
    <col min="10763" max="10763" width="3.25" style="4" customWidth="1"/>
    <col min="10764" max="11008" width="9" style="4"/>
    <col min="11009" max="11009" width="3.25" style="4" customWidth="1"/>
    <col min="11010" max="11010" width="6.5" style="4" customWidth="1"/>
    <col min="11011" max="11011" width="44.375" style="4" customWidth="1"/>
    <col min="11012" max="11013" width="9" style="4"/>
    <col min="11014" max="11014" width="16.625" style="4" customWidth="1"/>
    <col min="11015" max="11015" width="11.125" style="4" customWidth="1"/>
    <col min="11016" max="11016" width="5.5" style="4" customWidth="1"/>
    <col min="11017" max="11018" width="8.625" style="4" customWidth="1"/>
    <col min="11019" max="11019" width="3.25" style="4" customWidth="1"/>
    <col min="11020" max="11264" width="9" style="4"/>
    <col min="11265" max="11265" width="3.25" style="4" customWidth="1"/>
    <col min="11266" max="11266" width="6.5" style="4" customWidth="1"/>
    <col min="11267" max="11267" width="44.375" style="4" customWidth="1"/>
    <col min="11268" max="11269" width="9" style="4"/>
    <col min="11270" max="11270" width="16.625" style="4" customWidth="1"/>
    <col min="11271" max="11271" width="11.125" style="4" customWidth="1"/>
    <col min="11272" max="11272" width="5.5" style="4" customWidth="1"/>
    <col min="11273" max="11274" width="8.625" style="4" customWidth="1"/>
    <col min="11275" max="11275" width="3.25" style="4" customWidth="1"/>
    <col min="11276" max="11520" width="9" style="4"/>
    <col min="11521" max="11521" width="3.25" style="4" customWidth="1"/>
    <col min="11522" max="11522" width="6.5" style="4" customWidth="1"/>
    <col min="11523" max="11523" width="44.375" style="4" customWidth="1"/>
    <col min="11524" max="11525" width="9" style="4"/>
    <col min="11526" max="11526" width="16.625" style="4" customWidth="1"/>
    <col min="11527" max="11527" width="11.125" style="4" customWidth="1"/>
    <col min="11528" max="11528" width="5.5" style="4" customWidth="1"/>
    <col min="11529" max="11530" width="8.625" style="4" customWidth="1"/>
    <col min="11531" max="11531" width="3.25" style="4" customWidth="1"/>
    <col min="11532" max="11776" width="9" style="4"/>
    <col min="11777" max="11777" width="3.25" style="4" customWidth="1"/>
    <col min="11778" max="11778" width="6.5" style="4" customWidth="1"/>
    <col min="11779" max="11779" width="44.375" style="4" customWidth="1"/>
    <col min="11780" max="11781" width="9" style="4"/>
    <col min="11782" max="11782" width="16.625" style="4" customWidth="1"/>
    <col min="11783" max="11783" width="11.125" style="4" customWidth="1"/>
    <col min="11784" max="11784" width="5.5" style="4" customWidth="1"/>
    <col min="11785" max="11786" width="8.625" style="4" customWidth="1"/>
    <col min="11787" max="11787" width="3.25" style="4" customWidth="1"/>
    <col min="11788" max="12032" width="9" style="4"/>
    <col min="12033" max="12033" width="3.25" style="4" customWidth="1"/>
    <col min="12034" max="12034" width="6.5" style="4" customWidth="1"/>
    <col min="12035" max="12035" width="44.375" style="4" customWidth="1"/>
    <col min="12036" max="12037" width="9" style="4"/>
    <col min="12038" max="12038" width="16.625" style="4" customWidth="1"/>
    <col min="12039" max="12039" width="11.125" style="4" customWidth="1"/>
    <col min="12040" max="12040" width="5.5" style="4" customWidth="1"/>
    <col min="12041" max="12042" width="8.625" style="4" customWidth="1"/>
    <col min="12043" max="12043" width="3.25" style="4" customWidth="1"/>
    <col min="12044" max="12288" width="9" style="4"/>
    <col min="12289" max="12289" width="3.25" style="4" customWidth="1"/>
    <col min="12290" max="12290" width="6.5" style="4" customWidth="1"/>
    <col min="12291" max="12291" width="44.375" style="4" customWidth="1"/>
    <col min="12292" max="12293" width="9" style="4"/>
    <col min="12294" max="12294" width="16.625" style="4" customWidth="1"/>
    <col min="12295" max="12295" width="11.125" style="4" customWidth="1"/>
    <col min="12296" max="12296" width="5.5" style="4" customWidth="1"/>
    <col min="12297" max="12298" width="8.625" style="4" customWidth="1"/>
    <col min="12299" max="12299" width="3.25" style="4" customWidth="1"/>
    <col min="12300" max="12544" width="9" style="4"/>
    <col min="12545" max="12545" width="3.25" style="4" customWidth="1"/>
    <col min="12546" max="12546" width="6.5" style="4" customWidth="1"/>
    <col min="12547" max="12547" width="44.375" style="4" customWidth="1"/>
    <col min="12548" max="12549" width="9" style="4"/>
    <col min="12550" max="12550" width="16.625" style="4" customWidth="1"/>
    <col min="12551" max="12551" width="11.125" style="4" customWidth="1"/>
    <col min="12552" max="12552" width="5.5" style="4" customWidth="1"/>
    <col min="12553" max="12554" width="8.625" style="4" customWidth="1"/>
    <col min="12555" max="12555" width="3.25" style="4" customWidth="1"/>
    <col min="12556" max="12800" width="9" style="4"/>
    <col min="12801" max="12801" width="3.25" style="4" customWidth="1"/>
    <col min="12802" max="12802" width="6.5" style="4" customWidth="1"/>
    <col min="12803" max="12803" width="44.375" style="4" customWidth="1"/>
    <col min="12804" max="12805" width="9" style="4"/>
    <col min="12806" max="12806" width="16.625" style="4" customWidth="1"/>
    <col min="12807" max="12807" width="11.125" style="4" customWidth="1"/>
    <col min="12808" max="12808" width="5.5" style="4" customWidth="1"/>
    <col min="12809" max="12810" width="8.625" style="4" customWidth="1"/>
    <col min="12811" max="12811" width="3.25" style="4" customWidth="1"/>
    <col min="12812" max="13056" width="9" style="4"/>
    <col min="13057" max="13057" width="3.25" style="4" customWidth="1"/>
    <col min="13058" max="13058" width="6.5" style="4" customWidth="1"/>
    <col min="13059" max="13059" width="44.375" style="4" customWidth="1"/>
    <col min="13060" max="13061" width="9" style="4"/>
    <col min="13062" max="13062" width="16.625" style="4" customWidth="1"/>
    <col min="13063" max="13063" width="11.125" style="4" customWidth="1"/>
    <col min="13064" max="13064" width="5.5" style="4" customWidth="1"/>
    <col min="13065" max="13066" width="8.625" style="4" customWidth="1"/>
    <col min="13067" max="13067" width="3.25" style="4" customWidth="1"/>
    <col min="13068" max="13312" width="9" style="4"/>
    <col min="13313" max="13313" width="3.25" style="4" customWidth="1"/>
    <col min="13314" max="13314" width="6.5" style="4" customWidth="1"/>
    <col min="13315" max="13315" width="44.375" style="4" customWidth="1"/>
    <col min="13316" max="13317" width="9" style="4"/>
    <col min="13318" max="13318" width="16.625" style="4" customWidth="1"/>
    <col min="13319" max="13319" width="11.125" style="4" customWidth="1"/>
    <col min="13320" max="13320" width="5.5" style="4" customWidth="1"/>
    <col min="13321" max="13322" width="8.625" style="4" customWidth="1"/>
    <col min="13323" max="13323" width="3.25" style="4" customWidth="1"/>
    <col min="13324" max="13568" width="9" style="4"/>
    <col min="13569" max="13569" width="3.25" style="4" customWidth="1"/>
    <col min="13570" max="13570" width="6.5" style="4" customWidth="1"/>
    <col min="13571" max="13571" width="44.375" style="4" customWidth="1"/>
    <col min="13572" max="13573" width="9" style="4"/>
    <col min="13574" max="13574" width="16.625" style="4" customWidth="1"/>
    <col min="13575" max="13575" width="11.125" style="4" customWidth="1"/>
    <col min="13576" max="13576" width="5.5" style="4" customWidth="1"/>
    <col min="13577" max="13578" width="8.625" style="4" customWidth="1"/>
    <col min="13579" max="13579" width="3.25" style="4" customWidth="1"/>
    <col min="13580" max="13824" width="9" style="4"/>
    <col min="13825" max="13825" width="3.25" style="4" customWidth="1"/>
    <col min="13826" max="13826" width="6.5" style="4" customWidth="1"/>
    <col min="13827" max="13827" width="44.375" style="4" customWidth="1"/>
    <col min="13828" max="13829" width="9" style="4"/>
    <col min="13830" max="13830" width="16.625" style="4" customWidth="1"/>
    <col min="13831" max="13831" width="11.125" style="4" customWidth="1"/>
    <col min="13832" max="13832" width="5.5" style="4" customWidth="1"/>
    <col min="13833" max="13834" width="8.625" style="4" customWidth="1"/>
    <col min="13835" max="13835" width="3.25" style="4" customWidth="1"/>
    <col min="13836" max="14080" width="9" style="4"/>
    <col min="14081" max="14081" width="3.25" style="4" customWidth="1"/>
    <col min="14082" max="14082" width="6.5" style="4" customWidth="1"/>
    <col min="14083" max="14083" width="44.375" style="4" customWidth="1"/>
    <col min="14084" max="14085" width="9" style="4"/>
    <col min="14086" max="14086" width="16.625" style="4" customWidth="1"/>
    <col min="14087" max="14087" width="11.125" style="4" customWidth="1"/>
    <col min="14088" max="14088" width="5.5" style="4" customWidth="1"/>
    <col min="14089" max="14090" width="8.625" style="4" customWidth="1"/>
    <col min="14091" max="14091" width="3.25" style="4" customWidth="1"/>
    <col min="14092" max="14336" width="9" style="4"/>
    <col min="14337" max="14337" width="3.25" style="4" customWidth="1"/>
    <col min="14338" max="14338" width="6.5" style="4" customWidth="1"/>
    <col min="14339" max="14339" width="44.375" style="4" customWidth="1"/>
    <col min="14340" max="14341" width="9" style="4"/>
    <col min="14342" max="14342" width="16.625" style="4" customWidth="1"/>
    <col min="14343" max="14343" width="11.125" style="4" customWidth="1"/>
    <col min="14344" max="14344" width="5.5" style="4" customWidth="1"/>
    <col min="14345" max="14346" width="8.625" style="4" customWidth="1"/>
    <col min="14347" max="14347" width="3.25" style="4" customWidth="1"/>
    <col min="14348" max="14592" width="9" style="4"/>
    <col min="14593" max="14593" width="3.25" style="4" customWidth="1"/>
    <col min="14594" max="14594" width="6.5" style="4" customWidth="1"/>
    <col min="14595" max="14595" width="44.375" style="4" customWidth="1"/>
    <col min="14596" max="14597" width="9" style="4"/>
    <col min="14598" max="14598" width="16.625" style="4" customWidth="1"/>
    <col min="14599" max="14599" width="11.125" style="4" customWidth="1"/>
    <col min="14600" max="14600" width="5.5" style="4" customWidth="1"/>
    <col min="14601" max="14602" width="8.625" style="4" customWidth="1"/>
    <col min="14603" max="14603" width="3.25" style="4" customWidth="1"/>
    <col min="14604" max="14848" width="9" style="4"/>
    <col min="14849" max="14849" width="3.25" style="4" customWidth="1"/>
    <col min="14850" max="14850" width="6.5" style="4" customWidth="1"/>
    <col min="14851" max="14851" width="44.375" style="4" customWidth="1"/>
    <col min="14852" max="14853" width="9" style="4"/>
    <col min="14854" max="14854" width="16.625" style="4" customWidth="1"/>
    <col min="14855" max="14855" width="11.125" style="4" customWidth="1"/>
    <col min="14856" max="14856" width="5.5" style="4" customWidth="1"/>
    <col min="14857" max="14858" width="8.625" style="4" customWidth="1"/>
    <col min="14859" max="14859" width="3.25" style="4" customWidth="1"/>
    <col min="14860" max="15104" width="9" style="4"/>
    <col min="15105" max="15105" width="3.25" style="4" customWidth="1"/>
    <col min="15106" max="15106" width="6.5" style="4" customWidth="1"/>
    <col min="15107" max="15107" width="44.375" style="4" customWidth="1"/>
    <col min="15108" max="15109" width="9" style="4"/>
    <col min="15110" max="15110" width="16.625" style="4" customWidth="1"/>
    <col min="15111" max="15111" width="11.125" style="4" customWidth="1"/>
    <col min="15112" max="15112" width="5.5" style="4" customWidth="1"/>
    <col min="15113" max="15114" width="8.625" style="4" customWidth="1"/>
    <col min="15115" max="15115" width="3.25" style="4" customWidth="1"/>
    <col min="15116" max="15360" width="9" style="4"/>
    <col min="15361" max="15361" width="3.25" style="4" customWidth="1"/>
    <col min="15362" max="15362" width="6.5" style="4" customWidth="1"/>
    <col min="15363" max="15363" width="44.375" style="4" customWidth="1"/>
    <col min="15364" max="15365" width="9" style="4"/>
    <col min="15366" max="15366" width="16.625" style="4" customWidth="1"/>
    <col min="15367" max="15367" width="11.125" style="4" customWidth="1"/>
    <col min="15368" max="15368" width="5.5" style="4" customWidth="1"/>
    <col min="15369" max="15370" width="8.625" style="4" customWidth="1"/>
    <col min="15371" max="15371" width="3.25" style="4" customWidth="1"/>
    <col min="15372" max="15616" width="9" style="4"/>
    <col min="15617" max="15617" width="3.25" style="4" customWidth="1"/>
    <col min="15618" max="15618" width="6.5" style="4" customWidth="1"/>
    <col min="15619" max="15619" width="44.375" style="4" customWidth="1"/>
    <col min="15620" max="15621" width="9" style="4"/>
    <col min="15622" max="15622" width="16.625" style="4" customWidth="1"/>
    <col min="15623" max="15623" width="11.125" style="4" customWidth="1"/>
    <col min="15624" max="15624" width="5.5" style="4" customWidth="1"/>
    <col min="15625" max="15626" width="8.625" style="4" customWidth="1"/>
    <col min="15627" max="15627" width="3.25" style="4" customWidth="1"/>
    <col min="15628" max="15872" width="9" style="4"/>
    <col min="15873" max="15873" width="3.25" style="4" customWidth="1"/>
    <col min="15874" max="15874" width="6.5" style="4" customWidth="1"/>
    <col min="15875" max="15875" width="44.375" style="4" customWidth="1"/>
    <col min="15876" max="15877" width="9" style="4"/>
    <col min="15878" max="15878" width="16.625" style="4" customWidth="1"/>
    <col min="15879" max="15879" width="11.125" style="4" customWidth="1"/>
    <col min="15880" max="15880" width="5.5" style="4" customWidth="1"/>
    <col min="15881" max="15882" width="8.625" style="4" customWidth="1"/>
    <col min="15883" max="15883" width="3.25" style="4" customWidth="1"/>
    <col min="15884" max="16128" width="9" style="4"/>
    <col min="16129" max="16129" width="3.25" style="4" customWidth="1"/>
    <col min="16130" max="16130" width="6.5" style="4" customWidth="1"/>
    <col min="16131" max="16131" width="44.375" style="4" customWidth="1"/>
    <col min="16132" max="16133" width="9" style="4"/>
    <col min="16134" max="16134" width="16.625" style="4" customWidth="1"/>
    <col min="16135" max="16135" width="11.125" style="4" customWidth="1"/>
    <col min="16136" max="16136" width="5.5" style="4" customWidth="1"/>
    <col min="16137" max="16138" width="8.625" style="4" customWidth="1"/>
    <col min="16139" max="16139" width="3.25" style="4" customWidth="1"/>
    <col min="16140" max="16384" width="9" style="4"/>
  </cols>
  <sheetData>
    <row r="1" spans="1:11" ht="9.9499999999999993" customHeight="1" x14ac:dyDescent="0.2"/>
    <row r="2" spans="1:11" ht="9.9499999999999993" customHeight="1" x14ac:dyDescent="0.2">
      <c r="A2" s="8"/>
      <c r="B2" s="9"/>
      <c r="C2" s="318"/>
      <c r="D2" s="318"/>
      <c r="E2" s="319" t="s">
        <v>34</v>
      </c>
      <c r="F2" s="319"/>
      <c r="G2" s="319"/>
      <c r="H2" s="319"/>
      <c r="I2" s="319"/>
      <c r="J2" s="319"/>
    </row>
    <row r="3" spans="1:11" ht="54.75" customHeight="1" x14ac:dyDescent="0.2">
      <c r="A3" s="8"/>
      <c r="B3" s="9"/>
      <c r="C3" s="320"/>
      <c r="D3" s="320"/>
      <c r="E3" s="321" t="str">
        <f>'Orçamento Sintético'!D2</f>
        <v>Contratação de empresa para prestação de Serviços Técnicos de Topografia para acompanhamento de obras dos taludes no Porto do Itaqui, São Luís – MA.</v>
      </c>
      <c r="F3" s="321"/>
      <c r="G3" s="321"/>
      <c r="H3" s="321"/>
      <c r="I3" s="321"/>
      <c r="J3" s="321"/>
    </row>
    <row r="4" spans="1:11" ht="57.75" customHeight="1" x14ac:dyDescent="0.2">
      <c r="A4" s="8"/>
      <c r="B4" s="9"/>
      <c r="C4" s="320"/>
      <c r="D4" s="320"/>
      <c r="E4" s="321"/>
      <c r="F4" s="321"/>
      <c r="G4" s="321"/>
      <c r="H4" s="321"/>
      <c r="I4" s="321"/>
      <c r="J4" s="321"/>
    </row>
    <row r="5" spans="1:11" ht="15" customHeight="1" x14ac:dyDescent="0.2">
      <c r="A5" s="8"/>
      <c r="B5" s="9"/>
      <c r="C5" s="322"/>
      <c r="D5" s="322"/>
      <c r="E5" s="10" t="s">
        <v>35</v>
      </c>
      <c r="F5" s="11"/>
      <c r="G5" s="12" t="s">
        <v>36</v>
      </c>
      <c r="H5" s="13">
        <v>45383</v>
      </c>
      <c r="I5" s="12" t="s">
        <v>37</v>
      </c>
      <c r="J5" s="14">
        <v>0</v>
      </c>
    </row>
    <row r="6" spans="1:11" ht="9.9499999999999993" customHeight="1" x14ac:dyDescent="0.2">
      <c r="A6" s="8"/>
      <c r="B6" s="9"/>
      <c r="C6" s="15"/>
      <c r="D6" s="16"/>
      <c r="E6" s="17"/>
      <c r="F6" s="17"/>
      <c r="G6" s="18"/>
      <c r="H6" s="19"/>
      <c r="I6" s="20"/>
      <c r="J6" s="21"/>
    </row>
    <row r="7" spans="1:11" ht="24.95" customHeight="1" x14ac:dyDescent="0.2">
      <c r="A7" s="22"/>
      <c r="B7" s="313" t="s">
        <v>175</v>
      </c>
      <c r="C7" s="313"/>
      <c r="D7" s="313"/>
      <c r="E7" s="313"/>
      <c r="F7" s="313"/>
      <c r="G7" s="313"/>
      <c r="H7" s="313"/>
      <c r="I7" s="313"/>
      <c r="J7" s="313"/>
      <c r="K7" s="22"/>
    </row>
    <row r="8" spans="1:11" ht="9.9499999999999993" customHeight="1" x14ac:dyDescent="0.2">
      <c r="A8" s="23"/>
      <c r="B8" s="23"/>
      <c r="C8" s="23"/>
      <c r="D8" s="23"/>
      <c r="E8" s="23"/>
      <c r="F8" s="23"/>
      <c r="G8" s="23"/>
      <c r="H8" s="23"/>
      <c r="I8" s="24"/>
      <c r="J8" s="25"/>
      <c r="K8" s="23"/>
    </row>
    <row r="10" spans="1:11" ht="15" customHeight="1" x14ac:dyDescent="0.2">
      <c r="B10" s="144"/>
      <c r="C10" s="349"/>
      <c r="D10" s="349"/>
      <c r="E10" s="349"/>
      <c r="F10" s="349"/>
      <c r="G10" s="349"/>
      <c r="H10" s="349"/>
      <c r="I10" s="349"/>
      <c r="J10" s="144"/>
    </row>
    <row r="11" spans="1:11" ht="20.100000000000001" customHeight="1" x14ac:dyDescent="0.2">
      <c r="B11" s="146"/>
      <c r="C11" s="350"/>
      <c r="D11" s="350"/>
      <c r="E11" s="350"/>
      <c r="F11" s="350"/>
      <c r="G11" s="350"/>
      <c r="H11" s="147"/>
      <c r="I11" s="148"/>
      <c r="J11" s="149"/>
    </row>
    <row r="12" spans="1:11" x14ac:dyDescent="0.2">
      <c r="B12" s="351"/>
      <c r="C12" s="351"/>
      <c r="D12" s="351"/>
      <c r="E12" s="351"/>
      <c r="F12" s="351"/>
      <c r="G12" s="150"/>
      <c r="H12" s="151"/>
      <c r="I12" s="151"/>
      <c r="J12" s="152"/>
    </row>
    <row r="13" spans="1:11" x14ac:dyDescent="0.2">
      <c r="B13" s="153"/>
      <c r="C13" s="153"/>
      <c r="D13" s="153"/>
      <c r="E13" s="153"/>
      <c r="F13" s="153"/>
      <c r="G13" s="150"/>
      <c r="H13" s="154"/>
      <c r="I13" s="154"/>
      <c r="J13" s="155"/>
    </row>
    <row r="14" spans="1:11" ht="20.100000000000001" customHeight="1" x14ac:dyDescent="0.2">
      <c r="B14" s="146"/>
      <c r="C14" s="156"/>
      <c r="D14" s="156"/>
      <c r="E14" s="156"/>
      <c r="F14" s="156"/>
      <c r="G14" s="157"/>
      <c r="H14" s="156"/>
      <c r="I14" s="156"/>
      <c r="J14" s="149"/>
    </row>
    <row r="15" spans="1:11" x14ac:dyDescent="0.2">
      <c r="B15" s="351"/>
      <c r="C15" s="351"/>
      <c r="D15" s="351"/>
      <c r="E15" s="351"/>
      <c r="F15" s="351"/>
      <c r="G15" s="150"/>
      <c r="H15" s="151"/>
      <c r="I15" s="151"/>
      <c r="J15" s="152"/>
    </row>
    <row r="16" spans="1:11" x14ac:dyDescent="0.2">
      <c r="B16" s="352"/>
      <c r="C16" s="352"/>
      <c r="D16" s="352"/>
      <c r="E16" s="352"/>
      <c r="F16" s="352"/>
      <c r="G16" s="352"/>
      <c r="H16" s="352"/>
      <c r="I16" s="352"/>
      <c r="J16" s="352"/>
    </row>
    <row r="17" spans="2:10" x14ac:dyDescent="0.2">
      <c r="B17" s="146"/>
      <c r="C17" s="156"/>
      <c r="D17" s="156"/>
      <c r="E17" s="156"/>
      <c r="F17" s="156"/>
      <c r="G17" s="157"/>
      <c r="H17" s="156"/>
      <c r="I17" s="156"/>
      <c r="J17" s="149"/>
    </row>
    <row r="18" spans="2:10" x14ac:dyDescent="0.2">
      <c r="B18" s="130"/>
      <c r="C18" s="348"/>
      <c r="D18" s="348"/>
      <c r="E18" s="348"/>
      <c r="F18" s="348"/>
      <c r="G18" s="348"/>
      <c r="H18" s="131"/>
      <c r="I18" s="132"/>
      <c r="J18" s="133"/>
    </row>
    <row r="19" spans="2:10" x14ac:dyDescent="0.2">
      <c r="B19" s="130"/>
      <c r="C19" s="348"/>
      <c r="D19" s="348"/>
      <c r="E19" s="348"/>
      <c r="F19" s="348"/>
      <c r="G19" s="348"/>
      <c r="H19" s="131"/>
      <c r="I19" s="132"/>
      <c r="J19" s="133"/>
    </row>
    <row r="20" spans="2:10" x14ac:dyDescent="0.2">
      <c r="B20" s="130"/>
      <c r="C20" s="348"/>
      <c r="D20" s="348"/>
      <c r="E20" s="348"/>
      <c r="F20" s="348"/>
      <c r="G20" s="348"/>
      <c r="H20" s="131"/>
      <c r="I20" s="132"/>
      <c r="J20" s="133"/>
    </row>
    <row r="21" spans="2:10" x14ac:dyDescent="0.2">
      <c r="B21" s="351"/>
      <c r="C21" s="351"/>
      <c r="D21" s="351"/>
      <c r="E21" s="351"/>
      <c r="F21" s="351"/>
      <c r="G21" s="150"/>
      <c r="H21" s="151"/>
      <c r="I21" s="151"/>
      <c r="J21" s="152"/>
    </row>
    <row r="22" spans="2:10" x14ac:dyDescent="0.2">
      <c r="B22" s="352"/>
      <c r="C22" s="352"/>
      <c r="D22" s="352"/>
      <c r="E22" s="352"/>
      <c r="F22" s="352"/>
      <c r="G22" s="352"/>
      <c r="H22" s="352"/>
      <c r="I22" s="352"/>
      <c r="J22" s="352"/>
    </row>
    <row r="23" spans="2:10" x14ac:dyDescent="0.2">
      <c r="B23" s="146"/>
      <c r="C23" s="156"/>
      <c r="D23" s="156"/>
      <c r="E23" s="156"/>
      <c r="F23" s="156"/>
      <c r="G23" s="157"/>
      <c r="H23" s="156"/>
      <c r="I23" s="156"/>
      <c r="J23" s="149"/>
    </row>
    <row r="24" spans="2:10" x14ac:dyDescent="0.2">
      <c r="B24" s="351"/>
      <c r="C24" s="351"/>
      <c r="D24" s="351"/>
      <c r="E24" s="351"/>
      <c r="F24" s="351"/>
      <c r="G24" s="150"/>
      <c r="H24" s="151"/>
      <c r="I24" s="151"/>
      <c r="J24" s="152"/>
    </row>
    <row r="25" spans="2:10" x14ac:dyDescent="0.2">
      <c r="B25" s="352"/>
      <c r="C25" s="352"/>
      <c r="D25" s="352"/>
      <c r="E25" s="352"/>
      <c r="F25" s="352"/>
      <c r="G25" s="352"/>
      <c r="H25" s="352"/>
      <c r="I25" s="352"/>
      <c r="J25" s="352"/>
    </row>
    <row r="26" spans="2:10" x14ac:dyDescent="0.2">
      <c r="B26" s="146"/>
      <c r="C26" s="156"/>
      <c r="D26" s="156"/>
      <c r="E26" s="156"/>
      <c r="F26" s="156"/>
      <c r="G26" s="157"/>
      <c r="H26" s="156"/>
      <c r="I26" s="156"/>
      <c r="J26" s="149"/>
    </row>
    <row r="27" spans="2:10" x14ac:dyDescent="0.2">
      <c r="B27" s="130"/>
      <c r="C27" s="348"/>
      <c r="D27" s="348"/>
      <c r="E27" s="348"/>
      <c r="F27" s="348"/>
      <c r="G27" s="348"/>
      <c r="H27" s="131"/>
      <c r="I27" s="132"/>
      <c r="J27" s="133"/>
    </row>
    <row r="28" spans="2:10" x14ac:dyDescent="0.2">
      <c r="B28" s="130"/>
      <c r="C28" s="348"/>
      <c r="D28" s="348"/>
      <c r="E28" s="348"/>
      <c r="F28" s="348"/>
      <c r="G28" s="348"/>
      <c r="H28" s="131"/>
      <c r="I28" s="132"/>
      <c r="J28" s="133"/>
    </row>
    <row r="29" spans="2:10" x14ac:dyDescent="0.2">
      <c r="B29" s="130"/>
      <c r="C29" s="348"/>
      <c r="D29" s="348"/>
      <c r="E29" s="348"/>
      <c r="F29" s="348"/>
      <c r="G29" s="348"/>
      <c r="H29" s="131"/>
      <c r="I29" s="132"/>
      <c r="J29" s="133"/>
    </row>
    <row r="30" spans="2:10" x14ac:dyDescent="0.2">
      <c r="B30" s="130"/>
      <c r="C30" s="348"/>
      <c r="D30" s="348"/>
      <c r="E30" s="348"/>
      <c r="F30" s="348"/>
      <c r="G30" s="348"/>
      <c r="H30" s="131"/>
      <c r="I30" s="132"/>
      <c r="J30" s="133"/>
    </row>
    <row r="31" spans="2:10" x14ac:dyDescent="0.2">
      <c r="B31" s="134"/>
      <c r="C31" s="135"/>
      <c r="D31" s="136"/>
      <c r="E31" s="136"/>
      <c r="F31" s="136"/>
      <c r="G31" s="137"/>
      <c r="H31" s="138"/>
      <c r="I31" s="138"/>
      <c r="J31" s="139"/>
    </row>
    <row r="32" spans="2:10" x14ac:dyDescent="0.2">
      <c r="B32" s="140"/>
      <c r="C32" s="140"/>
      <c r="D32" s="140"/>
      <c r="E32" s="140"/>
      <c r="F32" s="140"/>
      <c r="G32" s="141"/>
      <c r="H32" s="140"/>
      <c r="I32" s="142"/>
      <c r="J32" s="143"/>
    </row>
    <row r="33" spans="2:11" x14ac:dyDescent="0.2">
      <c r="B33" s="144"/>
      <c r="C33" s="349"/>
      <c r="D33" s="349"/>
      <c r="E33" s="349"/>
      <c r="F33" s="349"/>
      <c r="G33" s="349"/>
      <c r="H33" s="349"/>
      <c r="I33" s="349"/>
      <c r="J33" s="145"/>
    </row>
    <row r="34" spans="2:11" x14ac:dyDescent="0.2">
      <c r="B34" s="140"/>
      <c r="C34" s="140"/>
      <c r="D34" s="140"/>
      <c r="E34" s="140"/>
      <c r="F34" s="140"/>
      <c r="G34" s="141"/>
      <c r="H34" s="140"/>
      <c r="I34" s="142"/>
      <c r="J34" s="143"/>
    </row>
    <row r="35" spans="2:11" x14ac:dyDescent="0.2">
      <c r="B35" s="140"/>
      <c r="C35" s="140"/>
      <c r="D35" s="140"/>
      <c r="E35" s="140"/>
      <c r="F35" s="140"/>
      <c r="G35" s="141"/>
      <c r="H35" s="140"/>
      <c r="I35" s="142"/>
      <c r="J35" s="143"/>
    </row>
    <row r="36" spans="2:11" x14ac:dyDescent="0.2">
      <c r="B36" s="140"/>
      <c r="C36" s="140"/>
      <c r="D36" s="140"/>
      <c r="E36" s="140"/>
      <c r="F36" s="140"/>
      <c r="G36" s="141"/>
      <c r="H36" s="140"/>
      <c r="I36" s="142"/>
      <c r="J36" s="143"/>
    </row>
    <row r="37" spans="2:11" x14ac:dyDescent="0.2">
      <c r="B37" s="140"/>
      <c r="C37" s="140"/>
      <c r="D37" s="140"/>
      <c r="E37" s="140"/>
      <c r="F37" s="140"/>
      <c r="G37" s="141"/>
      <c r="H37" s="140"/>
      <c r="I37" s="142"/>
      <c r="J37" s="143"/>
    </row>
    <row r="38" spans="2:11" ht="30" customHeight="1" x14ac:dyDescent="0.2">
      <c r="B38" s="353"/>
      <c r="C38" s="353"/>
      <c r="D38" s="353"/>
      <c r="E38" s="353"/>
      <c r="F38" s="353"/>
      <c r="G38" s="353"/>
      <c r="H38" s="353"/>
      <c r="I38" s="353"/>
      <c r="J38" s="353"/>
      <c r="K38" s="112"/>
    </row>
    <row r="39" spans="2:11" x14ac:dyDescent="0.2">
      <c r="B39" s="140"/>
      <c r="C39" s="140"/>
      <c r="D39" s="140"/>
      <c r="E39" s="140"/>
      <c r="F39" s="140"/>
      <c r="G39" s="141"/>
      <c r="H39" s="140"/>
      <c r="I39" s="142"/>
      <c r="J39" s="143"/>
    </row>
    <row r="40" spans="2:11" ht="30" customHeight="1" x14ac:dyDescent="0.2">
      <c r="B40" s="353"/>
      <c r="C40" s="353"/>
      <c r="D40" s="353"/>
      <c r="E40" s="353"/>
      <c r="F40" s="353"/>
      <c r="G40" s="353"/>
      <c r="H40" s="353"/>
      <c r="I40" s="353"/>
      <c r="J40" s="353"/>
      <c r="K40" s="112"/>
    </row>
    <row r="41" spans="2:11" x14ac:dyDescent="0.2">
      <c r="B41" s="140"/>
      <c r="C41" s="140"/>
      <c r="D41" s="140"/>
      <c r="E41" s="140"/>
      <c r="F41" s="140"/>
      <c r="G41" s="141"/>
      <c r="H41" s="140"/>
      <c r="I41" s="142"/>
      <c r="J41" s="143"/>
    </row>
    <row r="42" spans="2:11" ht="30" customHeight="1" x14ac:dyDescent="0.2">
      <c r="B42" s="353"/>
      <c r="C42" s="353"/>
      <c r="D42" s="353"/>
      <c r="E42" s="353"/>
      <c r="F42" s="353"/>
      <c r="G42" s="353"/>
      <c r="H42" s="353"/>
      <c r="I42" s="353"/>
      <c r="J42" s="353"/>
      <c r="K42" s="112"/>
    </row>
    <row r="43" spans="2:11" x14ac:dyDescent="0.2">
      <c r="B43" s="140"/>
      <c r="C43" s="140"/>
      <c r="D43" s="140"/>
      <c r="E43" s="140"/>
      <c r="F43" s="140"/>
      <c r="G43" s="141"/>
      <c r="H43" s="140"/>
      <c r="I43" s="142"/>
      <c r="J43" s="143"/>
    </row>
    <row r="44" spans="2:11" ht="30" customHeight="1" x14ac:dyDescent="0.2">
      <c r="B44" s="353"/>
      <c r="C44" s="353"/>
      <c r="D44" s="353"/>
      <c r="E44" s="353"/>
      <c r="F44" s="353"/>
      <c r="G44" s="353"/>
      <c r="H44" s="353"/>
      <c r="I44" s="353"/>
      <c r="J44" s="353"/>
      <c r="K44" s="112"/>
    </row>
    <row r="45" spans="2:11" x14ac:dyDescent="0.2">
      <c r="B45" s="140"/>
      <c r="C45" s="140"/>
      <c r="D45" s="140"/>
      <c r="E45" s="140"/>
      <c r="F45" s="140"/>
      <c r="G45" s="141"/>
      <c r="H45" s="140"/>
      <c r="I45" s="142"/>
      <c r="J45" s="143"/>
    </row>
    <row r="46" spans="2:11" ht="30" customHeight="1" x14ac:dyDescent="0.2">
      <c r="B46" s="353"/>
      <c r="C46" s="353"/>
      <c r="D46" s="353"/>
      <c r="E46" s="353"/>
      <c r="F46" s="353"/>
      <c r="G46" s="353"/>
      <c r="H46" s="353"/>
      <c r="I46" s="353"/>
      <c r="J46" s="353"/>
      <c r="K46" s="112"/>
    </row>
    <row r="47" spans="2:11" x14ac:dyDescent="0.2">
      <c r="B47" s="140"/>
      <c r="C47" s="140"/>
      <c r="D47" s="140"/>
      <c r="E47" s="140"/>
      <c r="F47" s="140"/>
      <c r="G47" s="141"/>
      <c r="H47" s="140"/>
      <c r="I47" s="142"/>
      <c r="J47" s="143"/>
    </row>
    <row r="48" spans="2:11" ht="45" customHeight="1" x14ac:dyDescent="0.2">
      <c r="B48" s="353"/>
      <c r="C48" s="353"/>
      <c r="D48" s="353"/>
      <c r="E48" s="353"/>
      <c r="F48" s="353"/>
      <c r="G48" s="353"/>
      <c r="H48" s="353"/>
      <c r="I48" s="353"/>
      <c r="J48" s="353"/>
      <c r="K48" s="112"/>
    </row>
  </sheetData>
  <mergeCells count="29">
    <mergeCell ref="B40:J40"/>
    <mergeCell ref="B42:J42"/>
    <mergeCell ref="B44:J44"/>
    <mergeCell ref="B46:J46"/>
    <mergeCell ref="B48:J48"/>
    <mergeCell ref="B38:J38"/>
    <mergeCell ref="C19:G19"/>
    <mergeCell ref="C20:G20"/>
    <mergeCell ref="B21:F21"/>
    <mergeCell ref="B22:J22"/>
    <mergeCell ref="B24:F24"/>
    <mergeCell ref="B25:J25"/>
    <mergeCell ref="C27:G27"/>
    <mergeCell ref="C28:G28"/>
    <mergeCell ref="C29:G29"/>
    <mergeCell ref="C30:G30"/>
    <mergeCell ref="C33:I33"/>
    <mergeCell ref="C18:G18"/>
    <mergeCell ref="C2:D2"/>
    <mergeCell ref="E2:J2"/>
    <mergeCell ref="C3:D4"/>
    <mergeCell ref="E3:J4"/>
    <mergeCell ref="C5:D5"/>
    <mergeCell ref="B7:J7"/>
    <mergeCell ref="C10:I10"/>
    <mergeCell ref="C11:G11"/>
    <mergeCell ref="B12:F12"/>
    <mergeCell ref="B15:F15"/>
    <mergeCell ref="B16:J16"/>
  </mergeCells>
  <pageMargins left="0.43307086614173229" right="0.23622047244094491" top="0.15748031496062992" bottom="0.15748031496062992" header="0.31496062992125984" footer="0.31496062992125984"/>
  <pageSetup paperSize="9" scale="6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pageSetUpPr fitToPage="1"/>
  </sheetPr>
  <dimension ref="A1:H20"/>
  <sheetViews>
    <sheetView showOutlineSymbols="0" view="pageBreakPreview" zoomScale="70" zoomScaleNormal="100" zoomScaleSheetLayoutView="70" workbookViewId="0">
      <selection activeCell="Q12" sqref="Q12"/>
    </sheetView>
  </sheetViews>
  <sheetFormatPr defaultRowHeight="14.25" x14ac:dyDescent="0.2"/>
  <cols>
    <col min="1" max="1" width="10" style="201" bestFit="1" customWidth="1"/>
    <col min="2" max="2" width="60" style="201" bestFit="1" customWidth="1"/>
    <col min="3" max="3" width="8" style="201" bestFit="1" customWidth="1"/>
    <col min="4" max="8" width="13" style="201" bestFit="1" customWidth="1"/>
    <col min="9" max="16384" width="9" style="201"/>
  </cols>
  <sheetData>
    <row r="1" spans="1:8" ht="15" x14ac:dyDescent="0.2">
      <c r="A1" s="1"/>
      <c r="B1" s="1" t="s">
        <v>0</v>
      </c>
      <c r="C1" s="286" t="s">
        <v>1</v>
      </c>
      <c r="D1" s="286"/>
      <c r="E1" s="286" t="s">
        <v>2</v>
      </c>
      <c r="F1" s="286"/>
      <c r="G1" s="286" t="s">
        <v>3</v>
      </c>
      <c r="H1" s="286"/>
    </row>
    <row r="2" spans="1:8" ht="80.099999999999994" customHeight="1" x14ac:dyDescent="0.2">
      <c r="A2" s="2"/>
      <c r="B2" s="219" t="str">
        <f>'Orçamento Sintético'!D2</f>
        <v>Contratação de empresa para prestação de Serviços Técnicos de Topografia para acompanhamento de obras dos taludes no Porto do Itaqui, São Luís – MA.</v>
      </c>
      <c r="C2" s="287"/>
      <c r="D2" s="287"/>
      <c r="E2" s="289"/>
      <c r="F2" s="289"/>
      <c r="G2" s="290"/>
      <c r="H2" s="287"/>
    </row>
    <row r="3" spans="1:8" ht="15" x14ac:dyDescent="0.25">
      <c r="A3" s="293" t="s">
        <v>321</v>
      </c>
      <c r="B3" s="292"/>
      <c r="C3" s="292"/>
      <c r="D3" s="292"/>
      <c r="E3" s="292"/>
      <c r="F3" s="292"/>
      <c r="G3" s="292"/>
      <c r="H3" s="292"/>
    </row>
    <row r="4" spans="1:8" ht="30" customHeight="1" x14ac:dyDescent="0.2">
      <c r="A4" s="203" t="s">
        <v>4</v>
      </c>
      <c r="B4" s="203" t="s">
        <v>7</v>
      </c>
      <c r="C4" s="204" t="s">
        <v>8</v>
      </c>
      <c r="D4" s="205" t="s">
        <v>9</v>
      </c>
      <c r="E4" s="205" t="s">
        <v>10</v>
      </c>
      <c r="F4" s="205" t="s">
        <v>11</v>
      </c>
      <c r="G4" s="205" t="s">
        <v>12</v>
      </c>
      <c r="H4" s="205" t="s">
        <v>13</v>
      </c>
    </row>
    <row r="5" spans="1:8" ht="24" customHeight="1" x14ac:dyDescent="0.2">
      <c r="A5" s="206" t="s">
        <v>14</v>
      </c>
      <c r="B5" s="206" t="s">
        <v>358</v>
      </c>
      <c r="C5" s="206"/>
      <c r="D5" s="207">
        <v>1</v>
      </c>
      <c r="E5" s="207"/>
      <c r="F5" s="207"/>
      <c r="G5" s="207"/>
      <c r="H5" s="207"/>
    </row>
    <row r="6" spans="1:8" ht="26.1" customHeight="1" x14ac:dyDescent="0.2">
      <c r="A6" s="272" t="s">
        <v>15</v>
      </c>
      <c r="B6" s="272" t="s">
        <v>526</v>
      </c>
      <c r="C6" s="211" t="s">
        <v>24</v>
      </c>
      <c r="D6" s="212">
        <v>1</v>
      </c>
      <c r="E6" s="212"/>
      <c r="F6" s="212"/>
      <c r="G6" s="212"/>
      <c r="H6" s="212"/>
    </row>
    <row r="7" spans="1:8" ht="24" customHeight="1" x14ac:dyDescent="0.2">
      <c r="A7" s="272" t="s">
        <v>17</v>
      </c>
      <c r="B7" s="272" t="s">
        <v>361</v>
      </c>
      <c r="C7" s="211" t="s">
        <v>362</v>
      </c>
      <c r="D7" s="212">
        <v>24</v>
      </c>
      <c r="E7" s="212"/>
      <c r="F7" s="212"/>
      <c r="G7" s="212"/>
      <c r="H7" s="212"/>
    </row>
    <row r="8" spans="1:8" ht="24" customHeight="1" x14ac:dyDescent="0.2">
      <c r="A8" s="272" t="s">
        <v>18</v>
      </c>
      <c r="B8" s="272" t="s">
        <v>365</v>
      </c>
      <c r="C8" s="211" t="s">
        <v>216</v>
      </c>
      <c r="D8" s="212">
        <v>1</v>
      </c>
      <c r="E8" s="212"/>
      <c r="F8" s="212"/>
      <c r="G8" s="212"/>
      <c r="H8" s="212"/>
    </row>
    <row r="9" spans="1:8" ht="39" customHeight="1" x14ac:dyDescent="0.2">
      <c r="A9" s="272" t="s">
        <v>19</v>
      </c>
      <c r="B9" s="272" t="s">
        <v>367</v>
      </c>
      <c r="C9" s="211" t="s">
        <v>216</v>
      </c>
      <c r="D9" s="212">
        <v>1</v>
      </c>
      <c r="E9" s="212"/>
      <c r="F9" s="212"/>
      <c r="G9" s="212"/>
      <c r="H9" s="212"/>
    </row>
    <row r="10" spans="1:8" ht="39" customHeight="1" x14ac:dyDescent="0.2">
      <c r="A10" s="272" t="s">
        <v>22</v>
      </c>
      <c r="B10" s="272" t="s">
        <v>357</v>
      </c>
      <c r="C10" s="211" t="s">
        <v>21</v>
      </c>
      <c r="D10" s="212">
        <v>26</v>
      </c>
      <c r="E10" s="212"/>
      <c r="F10" s="212"/>
      <c r="G10" s="212"/>
      <c r="H10" s="212"/>
    </row>
    <row r="11" spans="1:8" ht="26.1" customHeight="1" x14ac:dyDescent="0.2">
      <c r="A11" s="206" t="s">
        <v>368</v>
      </c>
      <c r="B11" s="206" t="s">
        <v>369</v>
      </c>
      <c r="C11" s="206"/>
      <c r="D11" s="207">
        <v>1</v>
      </c>
      <c r="E11" s="207"/>
      <c r="F11" s="207"/>
      <c r="G11" s="207"/>
      <c r="H11" s="207"/>
    </row>
    <row r="12" spans="1:8" ht="24" customHeight="1" x14ac:dyDescent="0.2">
      <c r="A12" s="272" t="s">
        <v>25</v>
      </c>
      <c r="B12" s="272" t="s">
        <v>371</v>
      </c>
      <c r="C12" s="211" t="s">
        <v>372</v>
      </c>
      <c r="D12" s="212">
        <v>24</v>
      </c>
      <c r="E12" s="212"/>
      <c r="F12" s="212"/>
      <c r="G12" s="212"/>
      <c r="H12" s="212"/>
    </row>
    <row r="13" spans="1:8" ht="24" customHeight="1" x14ac:dyDescent="0.2">
      <c r="A13" s="272" t="s">
        <v>30</v>
      </c>
      <c r="B13" s="272" t="s">
        <v>374</v>
      </c>
      <c r="C13" s="211" t="s">
        <v>372</v>
      </c>
      <c r="D13" s="212">
        <v>2</v>
      </c>
      <c r="E13" s="212"/>
      <c r="F13" s="212"/>
      <c r="G13" s="212"/>
      <c r="H13" s="212"/>
    </row>
    <row r="14" spans="1:8" ht="39" customHeight="1" x14ac:dyDescent="0.2">
      <c r="A14" s="272" t="s">
        <v>375</v>
      </c>
      <c r="B14" s="272" t="s">
        <v>376</v>
      </c>
      <c r="C14" s="211" t="s">
        <v>29</v>
      </c>
      <c r="D14" s="212">
        <v>285</v>
      </c>
      <c r="E14" s="212"/>
      <c r="F14" s="212"/>
      <c r="G14" s="212"/>
      <c r="H14" s="212"/>
    </row>
    <row r="15" spans="1:8" ht="78" customHeight="1" x14ac:dyDescent="0.2">
      <c r="A15" s="206" t="s">
        <v>31</v>
      </c>
      <c r="B15" s="206" t="s">
        <v>377</v>
      </c>
      <c r="C15" s="206"/>
      <c r="D15" s="207">
        <v>1</v>
      </c>
      <c r="E15" s="207"/>
      <c r="F15" s="207"/>
      <c r="G15" s="207"/>
      <c r="H15" s="207"/>
    </row>
    <row r="16" spans="1:8" ht="26.1" customHeight="1" x14ac:dyDescent="0.2">
      <c r="A16" s="272" t="s">
        <v>32</v>
      </c>
      <c r="B16" s="272" t="s">
        <v>528</v>
      </c>
      <c r="C16" s="211" t="s">
        <v>24</v>
      </c>
      <c r="D16" s="212">
        <v>1</v>
      </c>
      <c r="E16" s="212"/>
      <c r="F16" s="212"/>
      <c r="G16" s="212"/>
      <c r="H16" s="212"/>
    </row>
    <row r="17" spans="1:8" x14ac:dyDescent="0.2">
      <c r="A17" s="218"/>
      <c r="B17" s="218"/>
      <c r="C17" s="218"/>
      <c r="D17" s="218"/>
      <c r="E17" s="218"/>
      <c r="F17" s="218"/>
      <c r="G17" s="218"/>
      <c r="H17" s="218"/>
    </row>
    <row r="18" spans="1:8" x14ac:dyDescent="0.2">
      <c r="A18" s="216"/>
      <c r="B18" s="217"/>
      <c r="C18" s="216"/>
      <c r="D18" s="289" t="s">
        <v>378</v>
      </c>
      <c r="E18" s="294"/>
      <c r="F18" s="295"/>
      <c r="G18" s="294"/>
      <c r="H18" s="294"/>
    </row>
    <row r="19" spans="1:8" s="266" customFormat="1" x14ac:dyDescent="0.2">
      <c r="A19" s="267"/>
      <c r="B19" s="217"/>
      <c r="C19" s="267"/>
      <c r="D19" s="289" t="s">
        <v>379</v>
      </c>
      <c r="E19" s="294"/>
      <c r="F19" s="295"/>
      <c r="G19" s="294"/>
      <c r="H19" s="294"/>
    </row>
    <row r="20" spans="1:8" s="266" customFormat="1" x14ac:dyDescent="0.2">
      <c r="A20" s="267"/>
      <c r="B20" s="217"/>
      <c r="C20" s="267"/>
      <c r="D20" s="289" t="s">
        <v>33</v>
      </c>
      <c r="E20" s="294"/>
      <c r="F20" s="295"/>
      <c r="G20" s="294"/>
      <c r="H20" s="294"/>
    </row>
  </sheetData>
  <mergeCells count="13">
    <mergeCell ref="C1:D1"/>
    <mergeCell ref="E1:F1"/>
    <mergeCell ref="G1:H1"/>
    <mergeCell ref="C2:D2"/>
    <mergeCell ref="E2:F2"/>
    <mergeCell ref="G2:H2"/>
    <mergeCell ref="D19:E19"/>
    <mergeCell ref="F19:H19"/>
    <mergeCell ref="D20:E20"/>
    <mergeCell ref="F20:H20"/>
    <mergeCell ref="A3:H3"/>
    <mergeCell ref="D18:E18"/>
    <mergeCell ref="F18:H18"/>
  </mergeCells>
  <pageMargins left="0.5" right="0.5" top="1" bottom="1" header="0.5" footer="0.5"/>
  <pageSetup paperSize="9" scale="59" fitToHeight="0" orientation="portrait" r:id="rId1"/>
  <headerFooter>
    <oddHeader xml:space="preserve">&amp;L 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>
    <pageSetUpPr fitToPage="1"/>
  </sheetPr>
  <dimension ref="B1:M67"/>
  <sheetViews>
    <sheetView view="pageBreakPreview" zoomScale="70" zoomScaleNormal="70" zoomScaleSheetLayoutView="70" workbookViewId="0">
      <pane ySplit="8" topLeftCell="A9" activePane="bottomLeft" state="frozen"/>
      <selection activeCell="Q12" sqref="Q12"/>
      <selection pane="bottomLeft" activeCell="Q12" sqref="Q12"/>
    </sheetView>
  </sheetViews>
  <sheetFormatPr defaultRowHeight="15" x14ac:dyDescent="0.25"/>
  <cols>
    <col min="1" max="3" width="9" style="158"/>
    <col min="4" max="4" width="16.75" style="158" customWidth="1"/>
    <col min="5" max="6" width="9" style="158"/>
    <col min="7" max="7" width="9.875" style="158" customWidth="1"/>
    <col min="8" max="8" width="13.625" style="158" customWidth="1"/>
    <col min="9" max="10" width="9" style="158"/>
    <col min="11" max="11" width="7.75" style="158" customWidth="1"/>
    <col min="12" max="13" width="8" style="158" hidden="1" customWidth="1"/>
    <col min="14" max="259" width="9" style="158"/>
    <col min="260" max="260" width="16.75" style="158" customWidth="1"/>
    <col min="261" max="262" width="9" style="158"/>
    <col min="263" max="263" width="9.875" style="158" customWidth="1"/>
    <col min="264" max="264" width="13.625" style="158" customWidth="1"/>
    <col min="265" max="266" width="9" style="158"/>
    <col min="267" max="267" width="7.75" style="158" customWidth="1"/>
    <col min="268" max="269" width="0" style="158" hidden="1" customWidth="1"/>
    <col min="270" max="515" width="9" style="158"/>
    <col min="516" max="516" width="16.75" style="158" customWidth="1"/>
    <col min="517" max="518" width="9" style="158"/>
    <col min="519" max="519" width="9.875" style="158" customWidth="1"/>
    <col min="520" max="520" width="13.625" style="158" customWidth="1"/>
    <col min="521" max="522" width="9" style="158"/>
    <col min="523" max="523" width="7.75" style="158" customWidth="1"/>
    <col min="524" max="525" width="0" style="158" hidden="1" customWidth="1"/>
    <col min="526" max="771" width="9" style="158"/>
    <col min="772" max="772" width="16.75" style="158" customWidth="1"/>
    <col min="773" max="774" width="9" style="158"/>
    <col min="775" max="775" width="9.875" style="158" customWidth="1"/>
    <col min="776" max="776" width="13.625" style="158" customWidth="1"/>
    <col min="777" max="778" width="9" style="158"/>
    <col min="779" max="779" width="7.75" style="158" customWidth="1"/>
    <col min="780" max="781" width="0" style="158" hidden="1" customWidth="1"/>
    <col min="782" max="1027" width="9" style="158"/>
    <col min="1028" max="1028" width="16.75" style="158" customWidth="1"/>
    <col min="1029" max="1030" width="9" style="158"/>
    <col min="1031" max="1031" width="9.875" style="158" customWidth="1"/>
    <col min="1032" max="1032" width="13.625" style="158" customWidth="1"/>
    <col min="1033" max="1034" width="9" style="158"/>
    <col min="1035" max="1035" width="7.75" style="158" customWidth="1"/>
    <col min="1036" max="1037" width="0" style="158" hidden="1" customWidth="1"/>
    <col min="1038" max="1283" width="9" style="158"/>
    <col min="1284" max="1284" width="16.75" style="158" customWidth="1"/>
    <col min="1285" max="1286" width="9" style="158"/>
    <col min="1287" max="1287" width="9.875" style="158" customWidth="1"/>
    <col min="1288" max="1288" width="13.625" style="158" customWidth="1"/>
    <col min="1289" max="1290" width="9" style="158"/>
    <col min="1291" max="1291" width="7.75" style="158" customWidth="1"/>
    <col min="1292" max="1293" width="0" style="158" hidden="1" customWidth="1"/>
    <col min="1294" max="1539" width="9" style="158"/>
    <col min="1540" max="1540" width="16.75" style="158" customWidth="1"/>
    <col min="1541" max="1542" width="9" style="158"/>
    <col min="1543" max="1543" width="9.875" style="158" customWidth="1"/>
    <col min="1544" max="1544" width="13.625" style="158" customWidth="1"/>
    <col min="1545" max="1546" width="9" style="158"/>
    <col min="1547" max="1547" width="7.75" style="158" customWidth="1"/>
    <col min="1548" max="1549" width="0" style="158" hidden="1" customWidth="1"/>
    <col min="1550" max="1795" width="9" style="158"/>
    <col min="1796" max="1796" width="16.75" style="158" customWidth="1"/>
    <col min="1797" max="1798" width="9" style="158"/>
    <col min="1799" max="1799" width="9.875" style="158" customWidth="1"/>
    <col min="1800" max="1800" width="13.625" style="158" customWidth="1"/>
    <col min="1801" max="1802" width="9" style="158"/>
    <col min="1803" max="1803" width="7.75" style="158" customWidth="1"/>
    <col min="1804" max="1805" width="0" style="158" hidden="1" customWidth="1"/>
    <col min="1806" max="2051" width="9" style="158"/>
    <col min="2052" max="2052" width="16.75" style="158" customWidth="1"/>
    <col min="2053" max="2054" width="9" style="158"/>
    <col min="2055" max="2055" width="9.875" style="158" customWidth="1"/>
    <col min="2056" max="2056" width="13.625" style="158" customWidth="1"/>
    <col min="2057" max="2058" width="9" style="158"/>
    <col min="2059" max="2059" width="7.75" style="158" customWidth="1"/>
    <col min="2060" max="2061" width="0" style="158" hidden="1" customWidth="1"/>
    <col min="2062" max="2307" width="9" style="158"/>
    <col min="2308" max="2308" width="16.75" style="158" customWidth="1"/>
    <col min="2309" max="2310" width="9" style="158"/>
    <col min="2311" max="2311" width="9.875" style="158" customWidth="1"/>
    <col min="2312" max="2312" width="13.625" style="158" customWidth="1"/>
    <col min="2313" max="2314" width="9" style="158"/>
    <col min="2315" max="2315" width="7.75" style="158" customWidth="1"/>
    <col min="2316" max="2317" width="0" style="158" hidden="1" customWidth="1"/>
    <col min="2318" max="2563" width="9" style="158"/>
    <col min="2564" max="2564" width="16.75" style="158" customWidth="1"/>
    <col min="2565" max="2566" width="9" style="158"/>
    <col min="2567" max="2567" width="9.875" style="158" customWidth="1"/>
    <col min="2568" max="2568" width="13.625" style="158" customWidth="1"/>
    <col min="2569" max="2570" width="9" style="158"/>
    <col min="2571" max="2571" width="7.75" style="158" customWidth="1"/>
    <col min="2572" max="2573" width="0" style="158" hidden="1" customWidth="1"/>
    <col min="2574" max="2819" width="9" style="158"/>
    <col min="2820" max="2820" width="16.75" style="158" customWidth="1"/>
    <col min="2821" max="2822" width="9" style="158"/>
    <col min="2823" max="2823" width="9.875" style="158" customWidth="1"/>
    <col min="2824" max="2824" width="13.625" style="158" customWidth="1"/>
    <col min="2825" max="2826" width="9" style="158"/>
    <col min="2827" max="2827" width="7.75" style="158" customWidth="1"/>
    <col min="2828" max="2829" width="0" style="158" hidden="1" customWidth="1"/>
    <col min="2830" max="3075" width="9" style="158"/>
    <col min="3076" max="3076" width="16.75" style="158" customWidth="1"/>
    <col min="3077" max="3078" width="9" style="158"/>
    <col min="3079" max="3079" width="9.875" style="158" customWidth="1"/>
    <col min="3080" max="3080" width="13.625" style="158" customWidth="1"/>
    <col min="3081" max="3082" width="9" style="158"/>
    <col min="3083" max="3083" width="7.75" style="158" customWidth="1"/>
    <col min="3084" max="3085" width="0" style="158" hidden="1" customWidth="1"/>
    <col min="3086" max="3331" width="9" style="158"/>
    <col min="3332" max="3332" width="16.75" style="158" customWidth="1"/>
    <col min="3333" max="3334" width="9" style="158"/>
    <col min="3335" max="3335" width="9.875" style="158" customWidth="1"/>
    <col min="3336" max="3336" width="13.625" style="158" customWidth="1"/>
    <col min="3337" max="3338" width="9" style="158"/>
    <col min="3339" max="3339" width="7.75" style="158" customWidth="1"/>
    <col min="3340" max="3341" width="0" style="158" hidden="1" customWidth="1"/>
    <col min="3342" max="3587" width="9" style="158"/>
    <col min="3588" max="3588" width="16.75" style="158" customWidth="1"/>
    <col min="3589" max="3590" width="9" style="158"/>
    <col min="3591" max="3591" width="9.875" style="158" customWidth="1"/>
    <col min="3592" max="3592" width="13.625" style="158" customWidth="1"/>
    <col min="3593" max="3594" width="9" style="158"/>
    <col min="3595" max="3595" width="7.75" style="158" customWidth="1"/>
    <col min="3596" max="3597" width="0" style="158" hidden="1" customWidth="1"/>
    <col min="3598" max="3843" width="9" style="158"/>
    <col min="3844" max="3844" width="16.75" style="158" customWidth="1"/>
    <col min="3845" max="3846" width="9" style="158"/>
    <col min="3847" max="3847" width="9.875" style="158" customWidth="1"/>
    <col min="3848" max="3848" width="13.625" style="158" customWidth="1"/>
    <col min="3849" max="3850" width="9" style="158"/>
    <col min="3851" max="3851" width="7.75" style="158" customWidth="1"/>
    <col min="3852" max="3853" width="0" style="158" hidden="1" customWidth="1"/>
    <col min="3854" max="4099" width="9" style="158"/>
    <col min="4100" max="4100" width="16.75" style="158" customWidth="1"/>
    <col min="4101" max="4102" width="9" style="158"/>
    <col min="4103" max="4103" width="9.875" style="158" customWidth="1"/>
    <col min="4104" max="4104" width="13.625" style="158" customWidth="1"/>
    <col min="4105" max="4106" width="9" style="158"/>
    <col min="4107" max="4107" width="7.75" style="158" customWidth="1"/>
    <col min="4108" max="4109" width="0" style="158" hidden="1" customWidth="1"/>
    <col min="4110" max="4355" width="9" style="158"/>
    <col min="4356" max="4356" width="16.75" style="158" customWidth="1"/>
    <col min="4357" max="4358" width="9" style="158"/>
    <col min="4359" max="4359" width="9.875" style="158" customWidth="1"/>
    <col min="4360" max="4360" width="13.625" style="158" customWidth="1"/>
    <col min="4361" max="4362" width="9" style="158"/>
    <col min="4363" max="4363" width="7.75" style="158" customWidth="1"/>
    <col min="4364" max="4365" width="0" style="158" hidden="1" customWidth="1"/>
    <col min="4366" max="4611" width="9" style="158"/>
    <col min="4612" max="4612" width="16.75" style="158" customWidth="1"/>
    <col min="4613" max="4614" width="9" style="158"/>
    <col min="4615" max="4615" width="9.875" style="158" customWidth="1"/>
    <col min="4616" max="4616" width="13.625" style="158" customWidth="1"/>
    <col min="4617" max="4618" width="9" style="158"/>
    <col min="4619" max="4619" width="7.75" style="158" customWidth="1"/>
    <col min="4620" max="4621" width="0" style="158" hidden="1" customWidth="1"/>
    <col min="4622" max="4867" width="9" style="158"/>
    <col min="4868" max="4868" width="16.75" style="158" customWidth="1"/>
    <col min="4869" max="4870" width="9" style="158"/>
    <col min="4871" max="4871" width="9.875" style="158" customWidth="1"/>
    <col min="4872" max="4872" width="13.625" style="158" customWidth="1"/>
    <col min="4873" max="4874" width="9" style="158"/>
    <col min="4875" max="4875" width="7.75" style="158" customWidth="1"/>
    <col min="4876" max="4877" width="0" style="158" hidden="1" customWidth="1"/>
    <col min="4878" max="5123" width="9" style="158"/>
    <col min="5124" max="5124" width="16.75" style="158" customWidth="1"/>
    <col min="5125" max="5126" width="9" style="158"/>
    <col min="5127" max="5127" width="9.875" style="158" customWidth="1"/>
    <col min="5128" max="5128" width="13.625" style="158" customWidth="1"/>
    <col min="5129" max="5130" width="9" style="158"/>
    <col min="5131" max="5131" width="7.75" style="158" customWidth="1"/>
    <col min="5132" max="5133" width="0" style="158" hidden="1" customWidth="1"/>
    <col min="5134" max="5379" width="9" style="158"/>
    <col min="5380" max="5380" width="16.75" style="158" customWidth="1"/>
    <col min="5381" max="5382" width="9" style="158"/>
    <col min="5383" max="5383" width="9.875" style="158" customWidth="1"/>
    <col min="5384" max="5384" width="13.625" style="158" customWidth="1"/>
    <col min="5385" max="5386" width="9" style="158"/>
    <col min="5387" max="5387" width="7.75" style="158" customWidth="1"/>
    <col min="5388" max="5389" width="0" style="158" hidden="1" customWidth="1"/>
    <col min="5390" max="5635" width="9" style="158"/>
    <col min="5636" max="5636" width="16.75" style="158" customWidth="1"/>
    <col min="5637" max="5638" width="9" style="158"/>
    <col min="5639" max="5639" width="9.875" style="158" customWidth="1"/>
    <col min="5640" max="5640" width="13.625" style="158" customWidth="1"/>
    <col min="5641" max="5642" width="9" style="158"/>
    <col min="5643" max="5643" width="7.75" style="158" customWidth="1"/>
    <col min="5644" max="5645" width="0" style="158" hidden="1" customWidth="1"/>
    <col min="5646" max="5891" width="9" style="158"/>
    <col min="5892" max="5892" width="16.75" style="158" customWidth="1"/>
    <col min="5893" max="5894" width="9" style="158"/>
    <col min="5895" max="5895" width="9.875" style="158" customWidth="1"/>
    <col min="5896" max="5896" width="13.625" style="158" customWidth="1"/>
    <col min="5897" max="5898" width="9" style="158"/>
    <col min="5899" max="5899" width="7.75" style="158" customWidth="1"/>
    <col min="5900" max="5901" width="0" style="158" hidden="1" customWidth="1"/>
    <col min="5902" max="6147" width="9" style="158"/>
    <col min="6148" max="6148" width="16.75" style="158" customWidth="1"/>
    <col min="6149" max="6150" width="9" style="158"/>
    <col min="6151" max="6151" width="9.875" style="158" customWidth="1"/>
    <col min="6152" max="6152" width="13.625" style="158" customWidth="1"/>
    <col min="6153" max="6154" width="9" style="158"/>
    <col min="6155" max="6155" width="7.75" style="158" customWidth="1"/>
    <col min="6156" max="6157" width="0" style="158" hidden="1" customWidth="1"/>
    <col min="6158" max="6403" width="9" style="158"/>
    <col min="6404" max="6404" width="16.75" style="158" customWidth="1"/>
    <col min="6405" max="6406" width="9" style="158"/>
    <col min="6407" max="6407" width="9.875" style="158" customWidth="1"/>
    <col min="6408" max="6408" width="13.625" style="158" customWidth="1"/>
    <col min="6409" max="6410" width="9" style="158"/>
    <col min="6411" max="6411" width="7.75" style="158" customWidth="1"/>
    <col min="6412" max="6413" width="0" style="158" hidden="1" customWidth="1"/>
    <col min="6414" max="6659" width="9" style="158"/>
    <col min="6660" max="6660" width="16.75" style="158" customWidth="1"/>
    <col min="6661" max="6662" width="9" style="158"/>
    <col min="6663" max="6663" width="9.875" style="158" customWidth="1"/>
    <col min="6664" max="6664" width="13.625" style="158" customWidth="1"/>
    <col min="6665" max="6666" width="9" style="158"/>
    <col min="6667" max="6667" width="7.75" style="158" customWidth="1"/>
    <col min="6668" max="6669" width="0" style="158" hidden="1" customWidth="1"/>
    <col min="6670" max="6915" width="9" style="158"/>
    <col min="6916" max="6916" width="16.75" style="158" customWidth="1"/>
    <col min="6917" max="6918" width="9" style="158"/>
    <col min="6919" max="6919" width="9.875" style="158" customWidth="1"/>
    <col min="6920" max="6920" width="13.625" style="158" customWidth="1"/>
    <col min="6921" max="6922" width="9" style="158"/>
    <col min="6923" max="6923" width="7.75" style="158" customWidth="1"/>
    <col min="6924" max="6925" width="0" style="158" hidden="1" customWidth="1"/>
    <col min="6926" max="7171" width="9" style="158"/>
    <col min="7172" max="7172" width="16.75" style="158" customWidth="1"/>
    <col min="7173" max="7174" width="9" style="158"/>
    <col min="7175" max="7175" width="9.875" style="158" customWidth="1"/>
    <col min="7176" max="7176" width="13.625" style="158" customWidth="1"/>
    <col min="7177" max="7178" width="9" style="158"/>
    <col min="7179" max="7179" width="7.75" style="158" customWidth="1"/>
    <col min="7180" max="7181" width="0" style="158" hidden="1" customWidth="1"/>
    <col min="7182" max="7427" width="9" style="158"/>
    <col min="7428" max="7428" width="16.75" style="158" customWidth="1"/>
    <col min="7429" max="7430" width="9" style="158"/>
    <col min="7431" max="7431" width="9.875" style="158" customWidth="1"/>
    <col min="7432" max="7432" width="13.625" style="158" customWidth="1"/>
    <col min="7433" max="7434" width="9" style="158"/>
    <col min="7435" max="7435" width="7.75" style="158" customWidth="1"/>
    <col min="7436" max="7437" width="0" style="158" hidden="1" customWidth="1"/>
    <col min="7438" max="7683" width="9" style="158"/>
    <col min="7684" max="7684" width="16.75" style="158" customWidth="1"/>
    <col min="7685" max="7686" width="9" style="158"/>
    <col min="7687" max="7687" width="9.875" style="158" customWidth="1"/>
    <col min="7688" max="7688" width="13.625" style="158" customWidth="1"/>
    <col min="7689" max="7690" width="9" style="158"/>
    <col min="7691" max="7691" width="7.75" style="158" customWidth="1"/>
    <col min="7692" max="7693" width="0" style="158" hidden="1" customWidth="1"/>
    <col min="7694" max="7939" width="9" style="158"/>
    <col min="7940" max="7940" width="16.75" style="158" customWidth="1"/>
    <col min="7941" max="7942" width="9" style="158"/>
    <col min="7943" max="7943" width="9.875" style="158" customWidth="1"/>
    <col min="7944" max="7944" width="13.625" style="158" customWidth="1"/>
    <col min="7945" max="7946" width="9" style="158"/>
    <col min="7947" max="7947" width="7.75" style="158" customWidth="1"/>
    <col min="7948" max="7949" width="0" style="158" hidden="1" customWidth="1"/>
    <col min="7950" max="8195" width="9" style="158"/>
    <col min="8196" max="8196" width="16.75" style="158" customWidth="1"/>
    <col min="8197" max="8198" width="9" style="158"/>
    <col min="8199" max="8199" width="9.875" style="158" customWidth="1"/>
    <col min="8200" max="8200" width="13.625" style="158" customWidth="1"/>
    <col min="8201" max="8202" width="9" style="158"/>
    <col min="8203" max="8203" width="7.75" style="158" customWidth="1"/>
    <col min="8204" max="8205" width="0" style="158" hidden="1" customWidth="1"/>
    <col min="8206" max="8451" width="9" style="158"/>
    <col min="8452" max="8452" width="16.75" style="158" customWidth="1"/>
    <col min="8453" max="8454" width="9" style="158"/>
    <col min="8455" max="8455" width="9.875" style="158" customWidth="1"/>
    <col min="8456" max="8456" width="13.625" style="158" customWidth="1"/>
    <col min="8457" max="8458" width="9" style="158"/>
    <col min="8459" max="8459" width="7.75" style="158" customWidth="1"/>
    <col min="8460" max="8461" width="0" style="158" hidden="1" customWidth="1"/>
    <col min="8462" max="8707" width="9" style="158"/>
    <col min="8708" max="8708" width="16.75" style="158" customWidth="1"/>
    <col min="8709" max="8710" width="9" style="158"/>
    <col min="8711" max="8711" width="9.875" style="158" customWidth="1"/>
    <col min="8712" max="8712" width="13.625" style="158" customWidth="1"/>
    <col min="8713" max="8714" width="9" style="158"/>
    <col min="8715" max="8715" width="7.75" style="158" customWidth="1"/>
    <col min="8716" max="8717" width="0" style="158" hidden="1" customWidth="1"/>
    <col min="8718" max="8963" width="9" style="158"/>
    <col min="8964" max="8964" width="16.75" style="158" customWidth="1"/>
    <col min="8965" max="8966" width="9" style="158"/>
    <col min="8967" max="8967" width="9.875" style="158" customWidth="1"/>
    <col min="8968" max="8968" width="13.625" style="158" customWidth="1"/>
    <col min="8969" max="8970" width="9" style="158"/>
    <col min="8971" max="8971" width="7.75" style="158" customWidth="1"/>
    <col min="8972" max="8973" width="0" style="158" hidden="1" customWidth="1"/>
    <col min="8974" max="9219" width="9" style="158"/>
    <col min="9220" max="9220" width="16.75" style="158" customWidth="1"/>
    <col min="9221" max="9222" width="9" style="158"/>
    <col min="9223" max="9223" width="9.875" style="158" customWidth="1"/>
    <col min="9224" max="9224" width="13.625" style="158" customWidth="1"/>
    <col min="9225" max="9226" width="9" style="158"/>
    <col min="9227" max="9227" width="7.75" style="158" customWidth="1"/>
    <col min="9228" max="9229" width="0" style="158" hidden="1" customWidth="1"/>
    <col min="9230" max="9475" width="9" style="158"/>
    <col min="9476" max="9476" width="16.75" style="158" customWidth="1"/>
    <col min="9477" max="9478" width="9" style="158"/>
    <col min="9479" max="9479" width="9.875" style="158" customWidth="1"/>
    <col min="9480" max="9480" width="13.625" style="158" customWidth="1"/>
    <col min="9481" max="9482" width="9" style="158"/>
    <col min="9483" max="9483" width="7.75" style="158" customWidth="1"/>
    <col min="9484" max="9485" width="0" style="158" hidden="1" customWidth="1"/>
    <col min="9486" max="9731" width="9" style="158"/>
    <col min="9732" max="9732" width="16.75" style="158" customWidth="1"/>
    <col min="9733" max="9734" width="9" style="158"/>
    <col min="9735" max="9735" width="9.875" style="158" customWidth="1"/>
    <col min="9736" max="9736" width="13.625" style="158" customWidth="1"/>
    <col min="9737" max="9738" width="9" style="158"/>
    <col min="9739" max="9739" width="7.75" style="158" customWidth="1"/>
    <col min="9740" max="9741" width="0" style="158" hidden="1" customWidth="1"/>
    <col min="9742" max="9987" width="9" style="158"/>
    <col min="9988" max="9988" width="16.75" style="158" customWidth="1"/>
    <col min="9989" max="9990" width="9" style="158"/>
    <col min="9991" max="9991" width="9.875" style="158" customWidth="1"/>
    <col min="9992" max="9992" width="13.625" style="158" customWidth="1"/>
    <col min="9993" max="9994" width="9" style="158"/>
    <col min="9995" max="9995" width="7.75" style="158" customWidth="1"/>
    <col min="9996" max="9997" width="0" style="158" hidden="1" customWidth="1"/>
    <col min="9998" max="10243" width="9" style="158"/>
    <col min="10244" max="10244" width="16.75" style="158" customWidth="1"/>
    <col min="10245" max="10246" width="9" style="158"/>
    <col min="10247" max="10247" width="9.875" style="158" customWidth="1"/>
    <col min="10248" max="10248" width="13.625" style="158" customWidth="1"/>
    <col min="10249" max="10250" width="9" style="158"/>
    <col min="10251" max="10251" width="7.75" style="158" customWidth="1"/>
    <col min="10252" max="10253" width="0" style="158" hidden="1" customWidth="1"/>
    <col min="10254" max="10499" width="9" style="158"/>
    <col min="10500" max="10500" width="16.75" style="158" customWidth="1"/>
    <col min="10501" max="10502" width="9" style="158"/>
    <col min="10503" max="10503" width="9.875" style="158" customWidth="1"/>
    <col min="10504" max="10504" width="13.625" style="158" customWidth="1"/>
    <col min="10505" max="10506" width="9" style="158"/>
    <col min="10507" max="10507" width="7.75" style="158" customWidth="1"/>
    <col min="10508" max="10509" width="0" style="158" hidden="1" customWidth="1"/>
    <col min="10510" max="10755" width="9" style="158"/>
    <col min="10756" max="10756" width="16.75" style="158" customWidth="1"/>
    <col min="10757" max="10758" width="9" style="158"/>
    <col min="10759" max="10759" width="9.875" style="158" customWidth="1"/>
    <col min="10760" max="10760" width="13.625" style="158" customWidth="1"/>
    <col min="10761" max="10762" width="9" style="158"/>
    <col min="10763" max="10763" width="7.75" style="158" customWidth="1"/>
    <col min="10764" max="10765" width="0" style="158" hidden="1" customWidth="1"/>
    <col min="10766" max="11011" width="9" style="158"/>
    <col min="11012" max="11012" width="16.75" style="158" customWidth="1"/>
    <col min="11013" max="11014" width="9" style="158"/>
    <col min="11015" max="11015" width="9.875" style="158" customWidth="1"/>
    <col min="11016" max="11016" width="13.625" style="158" customWidth="1"/>
    <col min="11017" max="11018" width="9" style="158"/>
    <col min="11019" max="11019" width="7.75" style="158" customWidth="1"/>
    <col min="11020" max="11021" width="0" style="158" hidden="1" customWidth="1"/>
    <col min="11022" max="11267" width="9" style="158"/>
    <col min="11268" max="11268" width="16.75" style="158" customWidth="1"/>
    <col min="11269" max="11270" width="9" style="158"/>
    <col min="11271" max="11271" width="9.875" style="158" customWidth="1"/>
    <col min="11272" max="11272" width="13.625" style="158" customWidth="1"/>
    <col min="11273" max="11274" width="9" style="158"/>
    <col min="11275" max="11275" width="7.75" style="158" customWidth="1"/>
    <col min="11276" max="11277" width="0" style="158" hidden="1" customWidth="1"/>
    <col min="11278" max="11523" width="9" style="158"/>
    <col min="11524" max="11524" width="16.75" style="158" customWidth="1"/>
    <col min="11525" max="11526" width="9" style="158"/>
    <col min="11527" max="11527" width="9.875" style="158" customWidth="1"/>
    <col min="11528" max="11528" width="13.625" style="158" customWidth="1"/>
    <col min="11529" max="11530" width="9" style="158"/>
    <col min="11531" max="11531" width="7.75" style="158" customWidth="1"/>
    <col min="11532" max="11533" width="0" style="158" hidden="1" customWidth="1"/>
    <col min="11534" max="11779" width="9" style="158"/>
    <col min="11780" max="11780" width="16.75" style="158" customWidth="1"/>
    <col min="11781" max="11782" width="9" style="158"/>
    <col min="11783" max="11783" width="9.875" style="158" customWidth="1"/>
    <col min="11784" max="11784" width="13.625" style="158" customWidth="1"/>
    <col min="11785" max="11786" width="9" style="158"/>
    <col min="11787" max="11787" width="7.75" style="158" customWidth="1"/>
    <col min="11788" max="11789" width="0" style="158" hidden="1" customWidth="1"/>
    <col min="11790" max="12035" width="9" style="158"/>
    <col min="12036" max="12036" width="16.75" style="158" customWidth="1"/>
    <col min="12037" max="12038" width="9" style="158"/>
    <col min="12039" max="12039" width="9.875" style="158" customWidth="1"/>
    <col min="12040" max="12040" width="13.625" style="158" customWidth="1"/>
    <col min="12041" max="12042" width="9" style="158"/>
    <col min="12043" max="12043" width="7.75" style="158" customWidth="1"/>
    <col min="12044" max="12045" width="0" style="158" hidden="1" customWidth="1"/>
    <col min="12046" max="12291" width="9" style="158"/>
    <col min="12292" max="12292" width="16.75" style="158" customWidth="1"/>
    <col min="12293" max="12294" width="9" style="158"/>
    <col min="12295" max="12295" width="9.875" style="158" customWidth="1"/>
    <col min="12296" max="12296" width="13.625" style="158" customWidth="1"/>
    <col min="12297" max="12298" width="9" style="158"/>
    <col min="12299" max="12299" width="7.75" style="158" customWidth="1"/>
    <col min="12300" max="12301" width="0" style="158" hidden="1" customWidth="1"/>
    <col min="12302" max="12547" width="9" style="158"/>
    <col min="12548" max="12548" width="16.75" style="158" customWidth="1"/>
    <col min="12549" max="12550" width="9" style="158"/>
    <col min="12551" max="12551" width="9.875" style="158" customWidth="1"/>
    <col min="12552" max="12552" width="13.625" style="158" customWidth="1"/>
    <col min="12553" max="12554" width="9" style="158"/>
    <col min="12555" max="12555" width="7.75" style="158" customWidth="1"/>
    <col min="12556" max="12557" width="0" style="158" hidden="1" customWidth="1"/>
    <col min="12558" max="12803" width="9" style="158"/>
    <col min="12804" max="12804" width="16.75" style="158" customWidth="1"/>
    <col min="12805" max="12806" width="9" style="158"/>
    <col min="12807" max="12807" width="9.875" style="158" customWidth="1"/>
    <col min="12808" max="12808" width="13.625" style="158" customWidth="1"/>
    <col min="12809" max="12810" width="9" style="158"/>
    <col min="12811" max="12811" width="7.75" style="158" customWidth="1"/>
    <col min="12812" max="12813" width="0" style="158" hidden="1" customWidth="1"/>
    <col min="12814" max="13059" width="9" style="158"/>
    <col min="13060" max="13060" width="16.75" style="158" customWidth="1"/>
    <col min="13061" max="13062" width="9" style="158"/>
    <col min="13063" max="13063" width="9.875" style="158" customWidth="1"/>
    <col min="13064" max="13064" width="13.625" style="158" customWidth="1"/>
    <col min="13065" max="13066" width="9" style="158"/>
    <col min="13067" max="13067" width="7.75" style="158" customWidth="1"/>
    <col min="13068" max="13069" width="0" style="158" hidden="1" customWidth="1"/>
    <col min="13070" max="13315" width="9" style="158"/>
    <col min="13316" max="13316" width="16.75" style="158" customWidth="1"/>
    <col min="13317" max="13318" width="9" style="158"/>
    <col min="13319" max="13319" width="9.875" style="158" customWidth="1"/>
    <col min="13320" max="13320" width="13.625" style="158" customWidth="1"/>
    <col min="13321" max="13322" width="9" style="158"/>
    <col min="13323" max="13323" width="7.75" style="158" customWidth="1"/>
    <col min="13324" max="13325" width="0" style="158" hidden="1" customWidth="1"/>
    <col min="13326" max="13571" width="9" style="158"/>
    <col min="13572" max="13572" width="16.75" style="158" customWidth="1"/>
    <col min="13573" max="13574" width="9" style="158"/>
    <col min="13575" max="13575" width="9.875" style="158" customWidth="1"/>
    <col min="13576" max="13576" width="13.625" style="158" customWidth="1"/>
    <col min="13577" max="13578" width="9" style="158"/>
    <col min="13579" max="13579" width="7.75" style="158" customWidth="1"/>
    <col min="13580" max="13581" width="0" style="158" hidden="1" customWidth="1"/>
    <col min="13582" max="13827" width="9" style="158"/>
    <col min="13828" max="13828" width="16.75" style="158" customWidth="1"/>
    <col min="13829" max="13830" width="9" style="158"/>
    <col min="13831" max="13831" width="9.875" style="158" customWidth="1"/>
    <col min="13832" max="13832" width="13.625" style="158" customWidth="1"/>
    <col min="13833" max="13834" width="9" style="158"/>
    <col min="13835" max="13835" width="7.75" style="158" customWidth="1"/>
    <col min="13836" max="13837" width="0" style="158" hidden="1" customWidth="1"/>
    <col min="13838" max="14083" width="9" style="158"/>
    <col min="14084" max="14084" width="16.75" style="158" customWidth="1"/>
    <col min="14085" max="14086" width="9" style="158"/>
    <col min="14087" max="14087" width="9.875" style="158" customWidth="1"/>
    <col min="14088" max="14088" width="13.625" style="158" customWidth="1"/>
    <col min="14089" max="14090" width="9" style="158"/>
    <col min="14091" max="14091" width="7.75" style="158" customWidth="1"/>
    <col min="14092" max="14093" width="0" style="158" hidden="1" customWidth="1"/>
    <col min="14094" max="14339" width="9" style="158"/>
    <col min="14340" max="14340" width="16.75" style="158" customWidth="1"/>
    <col min="14341" max="14342" width="9" style="158"/>
    <col min="14343" max="14343" width="9.875" style="158" customWidth="1"/>
    <col min="14344" max="14344" width="13.625" style="158" customWidth="1"/>
    <col min="14345" max="14346" width="9" style="158"/>
    <col min="14347" max="14347" width="7.75" style="158" customWidth="1"/>
    <col min="14348" max="14349" width="0" style="158" hidden="1" customWidth="1"/>
    <col min="14350" max="14595" width="9" style="158"/>
    <col min="14596" max="14596" width="16.75" style="158" customWidth="1"/>
    <col min="14597" max="14598" width="9" style="158"/>
    <col min="14599" max="14599" width="9.875" style="158" customWidth="1"/>
    <col min="14600" max="14600" width="13.625" style="158" customWidth="1"/>
    <col min="14601" max="14602" width="9" style="158"/>
    <col min="14603" max="14603" width="7.75" style="158" customWidth="1"/>
    <col min="14604" max="14605" width="0" style="158" hidden="1" customWidth="1"/>
    <col min="14606" max="14851" width="9" style="158"/>
    <col min="14852" max="14852" width="16.75" style="158" customWidth="1"/>
    <col min="14853" max="14854" width="9" style="158"/>
    <col min="14855" max="14855" width="9.875" style="158" customWidth="1"/>
    <col min="14856" max="14856" width="13.625" style="158" customWidth="1"/>
    <col min="14857" max="14858" width="9" style="158"/>
    <col min="14859" max="14859" width="7.75" style="158" customWidth="1"/>
    <col min="14860" max="14861" width="0" style="158" hidden="1" customWidth="1"/>
    <col min="14862" max="15107" width="9" style="158"/>
    <col min="15108" max="15108" width="16.75" style="158" customWidth="1"/>
    <col min="15109" max="15110" width="9" style="158"/>
    <col min="15111" max="15111" width="9.875" style="158" customWidth="1"/>
    <col min="15112" max="15112" width="13.625" style="158" customWidth="1"/>
    <col min="15113" max="15114" width="9" style="158"/>
    <col min="15115" max="15115" width="7.75" style="158" customWidth="1"/>
    <col min="15116" max="15117" width="0" style="158" hidden="1" customWidth="1"/>
    <col min="15118" max="15363" width="9" style="158"/>
    <col min="15364" max="15364" width="16.75" style="158" customWidth="1"/>
    <col min="15365" max="15366" width="9" style="158"/>
    <col min="15367" max="15367" width="9.875" style="158" customWidth="1"/>
    <col min="15368" max="15368" width="13.625" style="158" customWidth="1"/>
    <col min="15369" max="15370" width="9" style="158"/>
    <col min="15371" max="15371" width="7.75" style="158" customWidth="1"/>
    <col min="15372" max="15373" width="0" style="158" hidden="1" customWidth="1"/>
    <col min="15374" max="15619" width="9" style="158"/>
    <col min="15620" max="15620" width="16.75" style="158" customWidth="1"/>
    <col min="15621" max="15622" width="9" style="158"/>
    <col min="15623" max="15623" width="9.875" style="158" customWidth="1"/>
    <col min="15624" max="15624" width="13.625" style="158" customWidth="1"/>
    <col min="15625" max="15626" width="9" style="158"/>
    <col min="15627" max="15627" width="7.75" style="158" customWidth="1"/>
    <col min="15628" max="15629" width="0" style="158" hidden="1" customWidth="1"/>
    <col min="15630" max="15875" width="9" style="158"/>
    <col min="15876" max="15876" width="16.75" style="158" customWidth="1"/>
    <col min="15877" max="15878" width="9" style="158"/>
    <col min="15879" max="15879" width="9.875" style="158" customWidth="1"/>
    <col min="15880" max="15880" width="13.625" style="158" customWidth="1"/>
    <col min="15881" max="15882" width="9" style="158"/>
    <col min="15883" max="15883" width="7.75" style="158" customWidth="1"/>
    <col min="15884" max="15885" width="0" style="158" hidden="1" customWidth="1"/>
    <col min="15886" max="16131" width="9" style="158"/>
    <col min="16132" max="16132" width="16.75" style="158" customWidth="1"/>
    <col min="16133" max="16134" width="9" style="158"/>
    <col min="16135" max="16135" width="9.875" style="158" customWidth="1"/>
    <col min="16136" max="16136" width="13.625" style="158" customWidth="1"/>
    <col min="16137" max="16138" width="9" style="158"/>
    <col min="16139" max="16139" width="7.75" style="158" customWidth="1"/>
    <col min="16140" max="16141" width="0" style="158" hidden="1" customWidth="1"/>
    <col min="16142" max="16384" width="9" style="158"/>
  </cols>
  <sheetData>
    <row r="1" spans="2:13" x14ac:dyDescent="0.25">
      <c r="B1" s="4"/>
      <c r="C1" s="4"/>
      <c r="D1" s="4"/>
      <c r="E1" s="4"/>
      <c r="F1" s="4"/>
      <c r="G1" s="4"/>
      <c r="H1" s="5"/>
      <c r="I1" s="4"/>
      <c r="J1" s="6"/>
      <c r="K1" s="7"/>
      <c r="L1" s="4"/>
      <c r="M1" s="4"/>
    </row>
    <row r="2" spans="2:13" x14ac:dyDescent="0.25">
      <c r="B2" s="8"/>
      <c r="C2" s="9"/>
      <c r="D2" s="318"/>
      <c r="E2" s="318"/>
      <c r="F2" s="319" t="s">
        <v>34</v>
      </c>
      <c r="G2" s="319"/>
      <c r="H2" s="319"/>
      <c r="I2" s="319"/>
      <c r="J2" s="319"/>
      <c r="K2" s="319"/>
      <c r="L2" s="4"/>
      <c r="M2" s="4"/>
    </row>
    <row r="3" spans="2:13" ht="15" customHeight="1" x14ac:dyDescent="0.25">
      <c r="B3" s="8"/>
      <c r="C3" s="9"/>
      <c r="D3" s="320"/>
      <c r="E3" s="320"/>
      <c r="F3" s="358" t="str">
        <f>'Orçamento Sintético'!D2</f>
        <v>Contratação de empresa para prestação de Serviços Técnicos de Topografia para acompanhamento de obras dos taludes no Porto do Itaqui, São Luís – MA.</v>
      </c>
      <c r="G3" s="358"/>
      <c r="H3" s="358"/>
      <c r="I3" s="358"/>
      <c r="J3" s="358"/>
      <c r="K3" s="358"/>
      <c r="L3" s="358"/>
      <c r="M3" s="358"/>
    </row>
    <row r="4" spans="2:13" ht="57.75" customHeight="1" x14ac:dyDescent="0.25">
      <c r="B4" s="8"/>
      <c r="C4" s="9"/>
      <c r="D4" s="320"/>
      <c r="E4" s="320"/>
      <c r="F4" s="358"/>
      <c r="G4" s="358"/>
      <c r="H4" s="358"/>
      <c r="I4" s="358"/>
      <c r="J4" s="358"/>
      <c r="K4" s="358"/>
      <c r="L4" s="358"/>
      <c r="M4" s="358"/>
    </row>
    <row r="5" spans="2:13" x14ac:dyDescent="0.25">
      <c r="B5" s="8"/>
      <c r="C5" s="9"/>
      <c r="D5" s="322"/>
      <c r="E5" s="322"/>
      <c r="F5" s="10"/>
      <c r="G5" s="159"/>
      <c r="H5" s="12"/>
      <c r="I5" s="13"/>
      <c r="J5" s="12"/>
      <c r="K5" s="14"/>
      <c r="L5" s="4"/>
      <c r="M5" s="4"/>
    </row>
    <row r="6" spans="2:13" x14ac:dyDescent="0.25">
      <c r="B6" s="8"/>
      <c r="C6" s="9"/>
      <c r="D6" s="15"/>
      <c r="E6" s="16"/>
      <c r="F6" s="17"/>
      <c r="G6" s="17"/>
      <c r="H6" s="18"/>
      <c r="I6" s="19"/>
      <c r="J6" s="20"/>
      <c r="K6" s="21"/>
      <c r="L6" s="4"/>
      <c r="M6" s="4"/>
    </row>
    <row r="7" spans="2:13" ht="21" x14ac:dyDescent="0.25">
      <c r="B7" s="22"/>
      <c r="C7" s="160" t="s">
        <v>176</v>
      </c>
      <c r="D7" s="160"/>
      <c r="E7" s="160"/>
      <c r="F7" s="160"/>
      <c r="G7" s="160"/>
      <c r="H7" s="160"/>
      <c r="I7" s="160"/>
      <c r="J7" s="160"/>
      <c r="K7" s="160"/>
      <c r="L7" s="22"/>
      <c r="M7" s="4"/>
    </row>
    <row r="8" spans="2:13" ht="21" x14ac:dyDescent="0.25">
      <c r="B8" s="23"/>
      <c r="C8" s="23"/>
      <c r="D8" s="23"/>
      <c r="E8" s="23"/>
      <c r="F8" s="23"/>
      <c r="G8" s="23"/>
      <c r="H8" s="23"/>
      <c r="I8" s="23"/>
      <c r="J8" s="24"/>
      <c r="K8" s="25"/>
      <c r="L8" s="23"/>
      <c r="M8" s="4"/>
    </row>
    <row r="9" spans="2:13" x14ac:dyDescent="0.25">
      <c r="B9" s="4"/>
      <c r="C9" s="4"/>
      <c r="D9" s="4"/>
      <c r="E9" s="4"/>
      <c r="F9" s="4"/>
      <c r="G9" s="4"/>
      <c r="H9" s="5"/>
      <c r="I9" s="4"/>
      <c r="J9" s="6"/>
      <c r="K9" s="7"/>
      <c r="L9" s="4"/>
      <c r="M9" s="4"/>
    </row>
    <row r="10" spans="2:13" x14ac:dyDescent="0.25">
      <c r="B10" s="4"/>
      <c r="C10" s="161" t="s">
        <v>41</v>
      </c>
      <c r="D10" s="359" t="s">
        <v>177</v>
      </c>
      <c r="E10" s="359"/>
      <c r="F10" s="359"/>
      <c r="G10" s="359"/>
      <c r="H10" s="359"/>
      <c r="I10" s="162"/>
      <c r="J10" s="163"/>
      <c r="K10" s="164"/>
      <c r="L10" s="4"/>
      <c r="M10" s="4"/>
    </row>
    <row r="11" spans="2:13" ht="16.5" customHeight="1" thickBot="1" x14ac:dyDescent="0.3">
      <c r="B11" s="4"/>
      <c r="C11" s="114" t="s">
        <v>38</v>
      </c>
      <c r="D11" s="114" t="s">
        <v>178</v>
      </c>
      <c r="E11" s="114" t="s">
        <v>179</v>
      </c>
      <c r="F11" s="114" t="s">
        <v>180</v>
      </c>
      <c r="G11" s="165" t="s">
        <v>181</v>
      </c>
      <c r="H11" s="165" t="s">
        <v>182</v>
      </c>
      <c r="I11" s="166" t="s">
        <v>40</v>
      </c>
      <c r="J11" s="354" t="s">
        <v>183</v>
      </c>
      <c r="K11" s="355"/>
      <c r="L11" s="4"/>
      <c r="M11" s="4"/>
    </row>
    <row r="12" spans="2:13" ht="16.5" customHeight="1" thickTop="1" x14ac:dyDescent="0.25">
      <c r="B12" s="4"/>
      <c r="C12" s="115" t="s">
        <v>41</v>
      </c>
      <c r="D12" s="167" t="s">
        <v>184</v>
      </c>
      <c r="E12" s="168" t="s">
        <v>179</v>
      </c>
      <c r="F12" s="169"/>
      <c r="G12" s="169"/>
      <c r="H12" s="116"/>
      <c r="I12" s="117"/>
      <c r="J12" s="118"/>
      <c r="K12" s="119"/>
      <c r="L12" s="4"/>
      <c r="M12" s="4"/>
    </row>
    <row r="13" spans="2:13" x14ac:dyDescent="0.25">
      <c r="B13" s="4"/>
      <c r="C13" s="120" t="s">
        <v>185</v>
      </c>
      <c r="D13" s="170" t="s">
        <v>186</v>
      </c>
      <c r="E13" s="171"/>
      <c r="F13" s="172"/>
      <c r="G13" s="173"/>
      <c r="H13" s="128"/>
      <c r="I13" s="129"/>
      <c r="J13" s="174"/>
      <c r="K13" s="175"/>
      <c r="L13" s="4"/>
      <c r="M13" s="4"/>
    </row>
    <row r="14" spans="2:13" x14ac:dyDescent="0.25">
      <c r="B14" s="4"/>
      <c r="C14" s="120" t="s">
        <v>187</v>
      </c>
      <c r="D14" s="170" t="s">
        <v>188</v>
      </c>
      <c r="E14" s="171"/>
      <c r="F14" s="172"/>
      <c r="G14" s="173"/>
      <c r="H14" s="174"/>
      <c r="I14" s="129"/>
      <c r="J14" s="174"/>
      <c r="K14" s="175"/>
      <c r="L14" s="4"/>
      <c r="M14" s="4"/>
    </row>
    <row r="15" spans="2:13" x14ac:dyDescent="0.25">
      <c r="B15" s="4"/>
      <c r="C15" s="176"/>
      <c r="D15" s="177"/>
      <c r="E15" s="178"/>
      <c r="F15" s="179"/>
      <c r="G15" s="122" t="s">
        <v>189</v>
      </c>
      <c r="H15" s="180">
        <f>SUM(H16:H17)</f>
        <v>0</v>
      </c>
      <c r="I15" s="181"/>
      <c r="J15" s="182"/>
      <c r="K15" s="183"/>
      <c r="L15" s="4"/>
      <c r="M15" s="4"/>
    </row>
    <row r="16" spans="2:13" x14ac:dyDescent="0.25">
      <c r="B16" s="4"/>
      <c r="C16" s="176"/>
      <c r="D16" s="177"/>
      <c r="E16" s="178"/>
      <c r="F16" s="179"/>
      <c r="G16" s="184"/>
      <c r="H16" s="122"/>
      <c r="I16" s="181"/>
      <c r="J16" s="182"/>
      <c r="K16" s="183"/>
      <c r="L16" s="4"/>
      <c r="M16" s="4"/>
    </row>
    <row r="17" spans="2:13" x14ac:dyDescent="0.25">
      <c r="B17" s="4"/>
      <c r="C17" s="185" t="s">
        <v>190</v>
      </c>
      <c r="D17" s="186" t="s">
        <v>191</v>
      </c>
      <c r="E17" s="187" t="s">
        <v>40</v>
      </c>
      <c r="F17" s="188"/>
      <c r="G17" s="128"/>
      <c r="H17" s="128"/>
      <c r="I17" s="189"/>
      <c r="J17" s="190"/>
      <c r="K17" s="191"/>
      <c r="L17" s="4"/>
      <c r="M17" s="4"/>
    </row>
    <row r="18" spans="2:13" x14ac:dyDescent="0.25">
      <c r="B18" s="4"/>
      <c r="C18" s="120" t="s">
        <v>192</v>
      </c>
      <c r="D18" s="170" t="s">
        <v>186</v>
      </c>
      <c r="E18" s="168"/>
      <c r="F18" s="172"/>
      <c r="G18" s="173"/>
      <c r="H18" s="128"/>
      <c r="I18" s="129"/>
      <c r="J18" s="174"/>
      <c r="K18" s="175"/>
      <c r="L18" s="4"/>
      <c r="M18" s="4"/>
    </row>
    <row r="19" spans="2:13" x14ac:dyDescent="0.25">
      <c r="B19" s="4"/>
      <c r="C19" s="120" t="s">
        <v>193</v>
      </c>
      <c r="D19" s="170" t="s">
        <v>188</v>
      </c>
      <c r="E19" s="168"/>
      <c r="F19" s="172"/>
      <c r="G19" s="173"/>
      <c r="H19" s="128"/>
      <c r="I19" s="129"/>
      <c r="J19" s="174"/>
      <c r="K19" s="175"/>
      <c r="L19" s="4"/>
      <c r="M19" s="4"/>
    </row>
    <row r="20" spans="2:13" x14ac:dyDescent="0.25">
      <c r="B20" s="4"/>
      <c r="C20" s="176"/>
      <c r="D20" s="177"/>
      <c r="E20" s="178"/>
      <c r="F20" s="179"/>
      <c r="G20" s="122" t="s">
        <v>194</v>
      </c>
      <c r="H20" s="180">
        <f>SUM(H21:H23)</f>
        <v>0</v>
      </c>
      <c r="I20" s="181"/>
      <c r="J20" s="182"/>
      <c r="K20" s="183"/>
      <c r="L20" s="4"/>
      <c r="M20" s="4"/>
    </row>
    <row r="21" spans="2:13" x14ac:dyDescent="0.25">
      <c r="B21" s="4"/>
      <c r="C21" s="176"/>
      <c r="D21" s="177"/>
      <c r="E21" s="178"/>
      <c r="F21" s="179"/>
      <c r="G21" s="184"/>
      <c r="H21" s="122"/>
      <c r="I21" s="181"/>
      <c r="J21" s="182"/>
      <c r="K21" s="183"/>
      <c r="L21" s="4"/>
      <c r="M21" s="4"/>
    </row>
    <row r="22" spans="2:13" x14ac:dyDescent="0.25">
      <c r="B22" s="4"/>
      <c r="C22" s="185" t="s">
        <v>195</v>
      </c>
      <c r="D22" s="186" t="s">
        <v>196</v>
      </c>
      <c r="E22" s="187" t="s">
        <v>40</v>
      </c>
      <c r="F22" s="188"/>
      <c r="G22" s="128"/>
      <c r="H22" s="189"/>
      <c r="I22" s="189"/>
      <c r="J22" s="190"/>
      <c r="K22" s="191"/>
      <c r="L22" s="4"/>
      <c r="M22" s="4"/>
    </row>
    <row r="23" spans="2:13" x14ac:dyDescent="0.25">
      <c r="B23" s="4"/>
      <c r="C23" s="120" t="s">
        <v>197</v>
      </c>
      <c r="D23" s="170"/>
      <c r="E23" s="171"/>
      <c r="F23" s="172"/>
      <c r="G23" s="173"/>
      <c r="H23" s="129"/>
      <c r="I23" s="129"/>
      <c r="J23" s="174"/>
      <c r="K23" s="175"/>
      <c r="L23" s="4"/>
      <c r="M23" s="4"/>
    </row>
    <row r="24" spans="2:13" x14ac:dyDescent="0.25">
      <c r="B24" s="4"/>
      <c r="C24" s="176"/>
      <c r="D24" s="177"/>
      <c r="E24" s="178"/>
      <c r="F24" s="179"/>
      <c r="G24" s="122" t="s">
        <v>198</v>
      </c>
      <c r="H24" s="192">
        <f>SUM(H25:H25)</f>
        <v>0</v>
      </c>
      <c r="I24" s="181"/>
      <c r="J24" s="182"/>
      <c r="K24" s="183"/>
      <c r="L24" s="4"/>
      <c r="M24" s="4"/>
    </row>
    <row r="25" spans="2:13" x14ac:dyDescent="0.25">
      <c r="B25" s="4"/>
      <c r="C25" s="176"/>
      <c r="D25" s="177"/>
      <c r="E25" s="178"/>
      <c r="F25" s="179"/>
      <c r="G25" s="122"/>
      <c r="H25" s="192"/>
      <c r="I25" s="181"/>
      <c r="J25" s="182"/>
      <c r="K25" s="183"/>
      <c r="L25" s="4"/>
      <c r="M25" s="4"/>
    </row>
    <row r="26" spans="2:13" ht="16.5" customHeight="1" x14ac:dyDescent="0.25">
      <c r="B26" s="4"/>
      <c r="C26" s="193" t="s">
        <v>43</v>
      </c>
      <c r="D26" s="194" t="s">
        <v>199</v>
      </c>
      <c r="E26" s="194"/>
      <c r="F26" s="194"/>
      <c r="G26" s="194"/>
      <c r="H26" s="195">
        <f>SUM(H27:H28)</f>
        <v>0</v>
      </c>
      <c r="I26" s="194"/>
      <c r="J26" s="194"/>
      <c r="K26" s="194"/>
      <c r="L26" s="4"/>
      <c r="M26" s="4"/>
    </row>
    <row r="27" spans="2:13" x14ac:dyDescent="0.25">
      <c r="B27" s="4"/>
      <c r="C27" s="120" t="s">
        <v>200</v>
      </c>
      <c r="D27" s="170"/>
      <c r="E27" s="171"/>
      <c r="F27" s="172"/>
      <c r="G27" s="173"/>
      <c r="H27" s="128"/>
      <c r="I27" s="129"/>
      <c r="J27" s="174"/>
      <c r="K27" s="175"/>
      <c r="L27" s="4"/>
      <c r="M27" s="4"/>
    </row>
    <row r="28" spans="2:13" x14ac:dyDescent="0.25">
      <c r="B28" s="4"/>
      <c r="C28" s="120" t="s">
        <v>201</v>
      </c>
      <c r="D28" s="170"/>
      <c r="E28" s="171"/>
      <c r="F28" s="172"/>
      <c r="G28" s="173"/>
      <c r="H28" s="128"/>
      <c r="I28" s="129"/>
      <c r="J28" s="174"/>
      <c r="K28" s="175"/>
      <c r="L28" s="4"/>
      <c r="M28" s="4"/>
    </row>
    <row r="29" spans="2:13" ht="18" customHeight="1" x14ac:dyDescent="0.25">
      <c r="B29" s="4"/>
      <c r="C29" s="121"/>
      <c r="D29" s="121"/>
      <c r="E29" s="121"/>
      <c r="F29" s="121"/>
      <c r="G29" s="122" t="s">
        <v>202</v>
      </c>
      <c r="H29" s="192">
        <f>SUM(H30:H30)</f>
        <v>0</v>
      </c>
      <c r="I29" s="123"/>
      <c r="J29" s="123"/>
      <c r="K29" s="124"/>
      <c r="L29" s="4"/>
      <c r="M29" s="4"/>
    </row>
    <row r="30" spans="2:13" x14ac:dyDescent="0.25">
      <c r="B30" s="4"/>
      <c r="C30" s="356"/>
      <c r="D30" s="356"/>
      <c r="E30" s="356"/>
      <c r="F30" s="356"/>
      <c r="G30" s="356"/>
      <c r="H30" s="356"/>
      <c r="I30" s="356"/>
      <c r="J30" s="356"/>
      <c r="K30" s="356"/>
      <c r="L30" s="4"/>
      <c r="M30" s="4"/>
    </row>
    <row r="31" spans="2:13" ht="21.75" customHeight="1" x14ac:dyDescent="0.25">
      <c r="B31" s="4"/>
      <c r="C31" s="193" t="s">
        <v>46</v>
      </c>
      <c r="D31" s="196" t="s">
        <v>203</v>
      </c>
      <c r="E31" s="194"/>
      <c r="F31" s="194"/>
      <c r="G31" s="194"/>
      <c r="H31" s="195">
        <f>SUM(H32:H33)</f>
        <v>0</v>
      </c>
      <c r="I31" s="194"/>
      <c r="J31" s="194"/>
      <c r="K31" s="194"/>
      <c r="L31" s="4"/>
      <c r="M31" s="4"/>
    </row>
    <row r="32" spans="2:13" x14ac:dyDescent="0.25">
      <c r="B32" s="4"/>
      <c r="C32" s="120" t="s">
        <v>55</v>
      </c>
      <c r="D32" s="170"/>
      <c r="E32" s="171"/>
      <c r="F32" s="172"/>
      <c r="G32" s="173"/>
      <c r="H32" s="128"/>
      <c r="I32" s="129"/>
      <c r="J32" s="174"/>
      <c r="K32" s="175"/>
      <c r="L32" s="4"/>
      <c r="M32" s="4"/>
    </row>
    <row r="33" spans="2:13" x14ac:dyDescent="0.25">
      <c r="B33" s="4"/>
      <c r="C33" s="120" t="s">
        <v>60</v>
      </c>
      <c r="D33" s="170"/>
      <c r="E33" s="171"/>
      <c r="F33" s="172"/>
      <c r="G33" s="173"/>
      <c r="H33" s="128"/>
      <c r="I33" s="129"/>
      <c r="J33" s="174"/>
      <c r="K33" s="175"/>
      <c r="L33" s="4"/>
      <c r="M33" s="4"/>
    </row>
    <row r="34" spans="2:13" x14ac:dyDescent="0.25">
      <c r="B34" s="4"/>
      <c r="C34" s="90"/>
      <c r="D34" s="184"/>
      <c r="E34" s="197"/>
      <c r="F34" s="197"/>
      <c r="G34" s="122" t="s">
        <v>204</v>
      </c>
      <c r="H34" s="192">
        <f>SUM(H35:H35)</f>
        <v>0</v>
      </c>
      <c r="I34" s="94"/>
      <c r="J34" s="94"/>
      <c r="K34" s="95"/>
      <c r="L34" s="4"/>
      <c r="M34" s="4"/>
    </row>
    <row r="35" spans="2:13" x14ac:dyDescent="0.25">
      <c r="B35" s="4"/>
      <c r="C35" s="4"/>
      <c r="D35" s="4"/>
      <c r="E35" s="4"/>
      <c r="F35" s="4"/>
      <c r="G35" s="4"/>
      <c r="H35" s="5"/>
      <c r="I35" s="4"/>
      <c r="J35" s="6"/>
      <c r="K35" s="198"/>
      <c r="L35" s="4"/>
      <c r="M35" s="4"/>
    </row>
    <row r="36" spans="2:13" x14ac:dyDescent="0.25">
      <c r="B36" s="4"/>
      <c r="C36" s="4"/>
      <c r="D36" s="176"/>
      <c r="E36" s="177"/>
      <c r="F36" s="178"/>
      <c r="G36" s="179"/>
      <c r="H36" s="122"/>
      <c r="I36" s="192"/>
      <c r="J36" s="181"/>
      <c r="K36" s="182"/>
      <c r="L36" s="183"/>
      <c r="M36" s="4"/>
    </row>
    <row r="37" spans="2:13" x14ac:dyDescent="0.25">
      <c r="B37" s="4"/>
      <c r="C37" s="176"/>
      <c r="D37" s="177"/>
      <c r="E37" s="357" t="s">
        <v>205</v>
      </c>
      <c r="F37" s="357"/>
      <c r="G37" s="357"/>
      <c r="H37" s="192">
        <f>SUM(H40:H41)</f>
        <v>0</v>
      </c>
      <c r="I37" s="181"/>
      <c r="J37" s="182"/>
      <c r="K37" s="183"/>
      <c r="L37" s="183"/>
      <c r="M37" s="4"/>
    </row>
    <row r="38" spans="2:13" x14ac:dyDescent="0.25">
      <c r="B38" s="4"/>
      <c r="C38" s="176"/>
      <c r="D38" s="177"/>
      <c r="E38" s="178"/>
      <c r="F38" s="179"/>
      <c r="G38" s="122" t="s">
        <v>206</v>
      </c>
      <c r="H38" s="192">
        <f>SUM(H41:H42)</f>
        <v>0</v>
      </c>
      <c r="I38" s="181"/>
      <c r="J38" s="182"/>
      <c r="K38" s="183"/>
      <c r="L38" s="183"/>
      <c r="M38" s="4"/>
    </row>
    <row r="39" spans="2:13" x14ac:dyDescent="0.25">
      <c r="B39" s="4"/>
      <c r="C39" s="162"/>
      <c r="D39" s="162"/>
      <c r="E39" s="162"/>
      <c r="F39" s="162"/>
      <c r="G39" s="199" t="s">
        <v>207</v>
      </c>
      <c r="H39" s="200">
        <f>SUM(H42:H43)</f>
        <v>0</v>
      </c>
      <c r="I39" s="162"/>
      <c r="J39" s="162"/>
      <c r="K39" s="162"/>
      <c r="L39" s="162"/>
      <c r="M39" s="4"/>
    </row>
    <row r="40" spans="2:13" x14ac:dyDescent="0.25">
      <c r="B40" s="4"/>
      <c r="C40" s="4"/>
      <c r="D40" s="4"/>
      <c r="E40" s="4"/>
      <c r="F40" s="4"/>
      <c r="G40" s="4"/>
      <c r="H40" s="5"/>
      <c r="I40" s="4"/>
      <c r="J40" s="6"/>
      <c r="K40" s="7"/>
      <c r="L40" s="4"/>
      <c r="M40" s="4"/>
    </row>
    <row r="41" spans="2:13" x14ac:dyDescent="0.25">
      <c r="B41" s="4"/>
      <c r="C41" s="4"/>
      <c r="D41" s="4"/>
      <c r="E41" s="4"/>
      <c r="F41" s="4"/>
      <c r="G41" s="4"/>
      <c r="H41" s="5"/>
      <c r="I41" s="4"/>
      <c r="J41" s="6"/>
      <c r="K41" s="7"/>
      <c r="L41" s="4"/>
      <c r="M41" s="4"/>
    </row>
    <row r="42" spans="2:13" x14ac:dyDescent="0.25">
      <c r="B42" s="4"/>
      <c r="C42" s="4"/>
      <c r="D42" s="4"/>
      <c r="E42" s="4"/>
      <c r="F42" s="4"/>
      <c r="G42" s="4"/>
      <c r="H42" s="5"/>
      <c r="I42" s="4"/>
      <c r="J42" s="6"/>
      <c r="K42" s="7"/>
      <c r="L42" s="4"/>
      <c r="M42" s="4"/>
    </row>
    <row r="43" spans="2:13" x14ac:dyDescent="0.25">
      <c r="B43" s="4"/>
      <c r="C43" s="4"/>
      <c r="D43" s="4"/>
      <c r="E43" s="4"/>
      <c r="F43" s="4"/>
      <c r="G43" s="4"/>
      <c r="H43" s="5"/>
      <c r="I43" s="4"/>
      <c r="J43" s="6"/>
      <c r="K43" s="7"/>
      <c r="L43" s="4"/>
      <c r="M43" s="4"/>
    </row>
    <row r="44" spans="2:13" x14ac:dyDescent="0.25">
      <c r="B44" s="4"/>
      <c r="C44" s="4"/>
      <c r="D44" s="4"/>
      <c r="E44" s="4"/>
      <c r="F44" s="4"/>
      <c r="G44" s="4"/>
      <c r="H44" s="5"/>
      <c r="I44" s="4"/>
      <c r="J44" s="6"/>
      <c r="K44" s="7"/>
      <c r="L44" s="4"/>
      <c r="M44" s="4"/>
    </row>
    <row r="45" spans="2:13" x14ac:dyDescent="0.25">
      <c r="B45" s="4"/>
      <c r="C45" s="4"/>
      <c r="D45" s="4"/>
      <c r="E45" s="4"/>
      <c r="F45" s="4"/>
      <c r="G45" s="4"/>
      <c r="H45" s="5"/>
      <c r="I45" s="4"/>
      <c r="J45" s="6"/>
      <c r="K45" s="7"/>
      <c r="L45" s="4"/>
      <c r="M45" s="4"/>
    </row>
    <row r="46" spans="2:13" x14ac:dyDescent="0.25">
      <c r="B46" s="4"/>
      <c r="C46" s="4"/>
      <c r="D46" s="4"/>
      <c r="E46" s="4"/>
      <c r="F46" s="4"/>
      <c r="G46" s="4"/>
      <c r="H46" s="5"/>
      <c r="I46" s="4"/>
      <c r="J46" s="6"/>
      <c r="K46" s="7"/>
      <c r="L46" s="4"/>
      <c r="M46" s="4"/>
    </row>
    <row r="47" spans="2:13" x14ac:dyDescent="0.25">
      <c r="B47" s="4"/>
      <c r="C47" s="4"/>
      <c r="D47" s="4"/>
      <c r="E47" s="4"/>
      <c r="F47" s="4"/>
      <c r="G47" s="4"/>
      <c r="H47" s="5"/>
      <c r="I47" s="4"/>
      <c r="J47" s="6"/>
      <c r="K47" s="7"/>
      <c r="L47" s="4"/>
      <c r="M47" s="4"/>
    </row>
    <row r="48" spans="2:13" x14ac:dyDescent="0.25">
      <c r="B48" s="4"/>
      <c r="C48" s="4"/>
      <c r="D48" s="4"/>
      <c r="E48" s="4"/>
      <c r="F48" s="4"/>
      <c r="G48" s="4"/>
      <c r="H48" s="5"/>
      <c r="I48" s="4"/>
      <c r="J48" s="6"/>
      <c r="K48" s="7"/>
      <c r="L48" s="4"/>
      <c r="M48" s="4"/>
    </row>
    <row r="49" spans="2:13" x14ac:dyDescent="0.25">
      <c r="B49" s="4"/>
      <c r="C49" s="4"/>
      <c r="D49" s="4"/>
      <c r="E49" s="4"/>
      <c r="F49" s="4"/>
      <c r="G49" s="4"/>
      <c r="H49" s="5"/>
      <c r="I49" s="4"/>
      <c r="J49" s="6"/>
      <c r="K49" s="7"/>
      <c r="L49" s="4"/>
      <c r="M49" s="4"/>
    </row>
    <row r="50" spans="2:13" x14ac:dyDescent="0.25">
      <c r="B50" s="4"/>
      <c r="C50" s="4"/>
      <c r="D50" s="4"/>
      <c r="E50" s="4"/>
      <c r="F50" s="4"/>
      <c r="G50" s="4"/>
      <c r="H50" s="5"/>
      <c r="I50" s="4"/>
      <c r="J50" s="6"/>
      <c r="K50" s="7"/>
      <c r="L50" s="4"/>
      <c r="M50" s="4"/>
    </row>
    <row r="51" spans="2:13" x14ac:dyDescent="0.25">
      <c r="B51" s="4"/>
      <c r="C51" s="4"/>
      <c r="D51" s="4"/>
      <c r="E51" s="4"/>
      <c r="F51" s="4"/>
      <c r="G51" s="4"/>
      <c r="H51" s="5"/>
      <c r="I51" s="4"/>
      <c r="J51" s="6"/>
      <c r="K51" s="7"/>
      <c r="L51" s="4"/>
      <c r="M51" s="4"/>
    </row>
    <row r="52" spans="2:13" x14ac:dyDescent="0.25">
      <c r="B52" s="4"/>
      <c r="C52" s="4"/>
      <c r="D52" s="4"/>
      <c r="E52" s="4"/>
      <c r="F52" s="4"/>
      <c r="G52" s="4"/>
      <c r="H52" s="5"/>
      <c r="I52" s="4"/>
      <c r="J52" s="6"/>
      <c r="K52" s="7"/>
      <c r="L52" s="4"/>
      <c r="M52" s="4"/>
    </row>
    <row r="53" spans="2:13" x14ac:dyDescent="0.25">
      <c r="B53" s="4"/>
      <c r="C53" s="4"/>
      <c r="D53" s="4"/>
      <c r="E53" s="4"/>
      <c r="F53" s="4"/>
      <c r="G53" s="4"/>
      <c r="H53" s="5"/>
      <c r="I53" s="4"/>
      <c r="J53" s="6"/>
      <c r="K53" s="7"/>
      <c r="L53" s="4"/>
      <c r="M53" s="4"/>
    </row>
    <row r="54" spans="2:13" x14ac:dyDescent="0.25">
      <c r="B54" s="4"/>
      <c r="C54" s="4"/>
      <c r="D54" s="4"/>
      <c r="E54" s="4"/>
      <c r="F54" s="4"/>
      <c r="G54" s="4"/>
      <c r="H54" s="5"/>
      <c r="I54" s="4"/>
      <c r="J54" s="6"/>
      <c r="K54" s="7"/>
      <c r="L54" s="4"/>
      <c r="M54" s="4"/>
    </row>
    <row r="55" spans="2:13" x14ac:dyDescent="0.25">
      <c r="B55" s="4"/>
      <c r="C55" s="4"/>
      <c r="D55" s="4"/>
      <c r="E55" s="4"/>
      <c r="F55" s="4"/>
      <c r="G55" s="4"/>
      <c r="H55" s="5"/>
      <c r="I55" s="4"/>
      <c r="J55" s="6"/>
      <c r="K55" s="7"/>
      <c r="L55" s="4"/>
      <c r="M55" s="4"/>
    </row>
    <row r="56" spans="2:13" x14ac:dyDescent="0.25">
      <c r="B56" s="4"/>
      <c r="C56" s="4"/>
      <c r="D56" s="4"/>
      <c r="E56" s="4"/>
      <c r="F56" s="4"/>
      <c r="G56" s="4"/>
      <c r="H56" s="5"/>
      <c r="I56" s="4"/>
      <c r="J56" s="6"/>
      <c r="K56" s="7"/>
      <c r="L56" s="4"/>
      <c r="M56" s="4"/>
    </row>
    <row r="57" spans="2:13" x14ac:dyDescent="0.25">
      <c r="B57" s="4"/>
      <c r="C57" s="4"/>
      <c r="D57" s="4"/>
      <c r="E57" s="4"/>
      <c r="F57" s="4"/>
      <c r="G57" s="4"/>
      <c r="H57" s="5"/>
      <c r="I57" s="4"/>
      <c r="J57" s="6"/>
      <c r="K57" s="7"/>
      <c r="L57" s="4"/>
      <c r="M57" s="4"/>
    </row>
    <row r="58" spans="2:13" x14ac:dyDescent="0.25">
      <c r="B58" s="4"/>
      <c r="C58" s="4"/>
      <c r="D58" s="4"/>
      <c r="E58" s="4"/>
      <c r="F58" s="4"/>
      <c r="G58" s="4"/>
      <c r="H58" s="5"/>
      <c r="I58" s="4"/>
      <c r="J58" s="6"/>
      <c r="K58" s="7"/>
      <c r="L58" s="4"/>
      <c r="M58" s="4"/>
    </row>
    <row r="59" spans="2:13" x14ac:dyDescent="0.25">
      <c r="B59" s="4"/>
      <c r="C59" s="4"/>
      <c r="D59" s="4"/>
      <c r="E59" s="4"/>
      <c r="F59" s="4"/>
      <c r="G59" s="4"/>
      <c r="H59" s="5"/>
      <c r="I59" s="4"/>
      <c r="J59" s="6"/>
      <c r="K59" s="7"/>
      <c r="L59" s="4"/>
      <c r="M59" s="4"/>
    </row>
    <row r="60" spans="2:13" x14ac:dyDescent="0.25">
      <c r="B60" s="4"/>
      <c r="C60" s="4"/>
      <c r="D60" s="4"/>
      <c r="E60" s="4"/>
      <c r="F60" s="4"/>
      <c r="G60" s="4"/>
      <c r="H60" s="5"/>
      <c r="I60" s="4"/>
      <c r="J60" s="6"/>
      <c r="K60" s="7"/>
      <c r="L60" s="4"/>
      <c r="M60" s="4"/>
    </row>
    <row r="61" spans="2:13" x14ac:dyDescent="0.25">
      <c r="B61" s="4"/>
      <c r="C61" s="4"/>
      <c r="D61" s="4"/>
      <c r="E61" s="4"/>
      <c r="F61" s="4"/>
      <c r="G61" s="4"/>
      <c r="H61" s="5"/>
      <c r="I61" s="4"/>
      <c r="J61" s="6"/>
      <c r="K61" s="7"/>
      <c r="L61" s="4"/>
      <c r="M61" s="4"/>
    </row>
    <row r="62" spans="2:13" x14ac:dyDescent="0.25">
      <c r="B62" s="4"/>
      <c r="C62" s="4"/>
      <c r="D62" s="4"/>
      <c r="E62" s="4"/>
      <c r="F62" s="4"/>
      <c r="G62" s="4"/>
      <c r="H62" s="5"/>
      <c r="I62" s="4"/>
      <c r="J62" s="6"/>
      <c r="K62" s="7"/>
      <c r="L62" s="4"/>
      <c r="M62" s="4"/>
    </row>
    <row r="63" spans="2:13" x14ac:dyDescent="0.25">
      <c r="B63" s="4"/>
      <c r="C63" s="4"/>
      <c r="D63" s="4"/>
      <c r="E63" s="4"/>
      <c r="F63" s="4"/>
      <c r="G63" s="4"/>
      <c r="H63" s="5"/>
      <c r="I63" s="4"/>
      <c r="J63" s="6"/>
      <c r="K63" s="7"/>
      <c r="L63" s="4"/>
      <c r="M63" s="4"/>
    </row>
    <row r="64" spans="2:13" x14ac:dyDescent="0.25">
      <c r="B64" s="4"/>
      <c r="C64" s="4"/>
      <c r="D64" s="4"/>
      <c r="E64" s="4"/>
      <c r="F64" s="4"/>
      <c r="G64" s="4"/>
      <c r="H64" s="5"/>
      <c r="I64" s="4"/>
      <c r="J64" s="6"/>
      <c r="K64" s="7"/>
      <c r="L64" s="4"/>
      <c r="M64" s="4"/>
    </row>
    <row r="65" spans="2:13" x14ac:dyDescent="0.25">
      <c r="B65" s="4"/>
      <c r="C65" s="4"/>
      <c r="D65" s="4"/>
      <c r="E65" s="4"/>
      <c r="F65" s="4"/>
      <c r="G65" s="4"/>
      <c r="H65" s="5"/>
      <c r="I65" s="4"/>
      <c r="J65" s="6"/>
      <c r="K65" s="7"/>
      <c r="L65" s="4"/>
      <c r="M65" s="4"/>
    </row>
    <row r="66" spans="2:13" x14ac:dyDescent="0.25">
      <c r="B66" s="4"/>
      <c r="C66" s="4"/>
      <c r="D66" s="4"/>
      <c r="E66" s="4"/>
      <c r="F66" s="4"/>
      <c r="G66" s="4"/>
      <c r="H66" s="5"/>
      <c r="I66" s="4"/>
      <c r="J66" s="6"/>
      <c r="K66" s="7"/>
      <c r="L66" s="4"/>
      <c r="M66" s="4"/>
    </row>
    <row r="67" spans="2:13" x14ac:dyDescent="0.25">
      <c r="B67" s="4"/>
      <c r="C67" s="4"/>
      <c r="D67" s="4"/>
      <c r="E67" s="4"/>
      <c r="F67" s="4"/>
      <c r="G67" s="4"/>
      <c r="H67" s="5"/>
      <c r="I67" s="4"/>
      <c r="J67" s="6"/>
      <c r="K67" s="7"/>
      <c r="L67" s="4"/>
      <c r="M67" s="4"/>
    </row>
  </sheetData>
  <mergeCells count="9">
    <mergeCell ref="J11:K11"/>
    <mergeCell ref="C30:K30"/>
    <mergeCell ref="E37:G37"/>
    <mergeCell ref="D2:E2"/>
    <mergeCell ref="F2:K2"/>
    <mergeCell ref="D3:E4"/>
    <mergeCell ref="F3:M4"/>
    <mergeCell ref="D5:E5"/>
    <mergeCell ref="D10:H10"/>
  </mergeCells>
  <pageMargins left="0.43307086614173229" right="0.23622047244094491" top="0.15748031496062992" bottom="0.15748031496062992" header="0.31496062992125984" footer="0.31496062992125984"/>
  <pageSetup paperSize="9" scale="87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I56"/>
  <sheetViews>
    <sheetView showGridLines="0" view="pageBreakPreview" zoomScale="70" zoomScaleNormal="40" zoomScaleSheetLayoutView="70" zoomScalePageLayoutView="70" workbookViewId="0">
      <selection activeCell="G39" sqref="G39"/>
    </sheetView>
  </sheetViews>
  <sheetFormatPr defaultColWidth="10.375" defaultRowHeight="15" x14ac:dyDescent="0.2"/>
  <cols>
    <col min="1" max="1" width="10.375" style="235"/>
    <col min="2" max="2" width="3.125" style="235" customWidth="1"/>
    <col min="3" max="3" width="5.5" style="235" bestFit="1" customWidth="1"/>
    <col min="4" max="4" width="52.25" style="235" customWidth="1"/>
    <col min="5" max="5" width="24.5" style="259" customWidth="1"/>
    <col min="6" max="6" width="18.75" style="259" customWidth="1"/>
    <col min="7" max="12" width="24" style="259" customWidth="1"/>
    <col min="13" max="14" width="19.625" style="259" customWidth="1"/>
    <col min="15" max="29" width="19.625" style="235" customWidth="1"/>
    <col min="30" max="242" width="8" style="235" customWidth="1"/>
    <col min="243" max="16384" width="10.375" style="235"/>
  </cols>
  <sheetData>
    <row r="1" spans="1:243" s="4" customFormat="1" ht="20.100000000000001" customHeight="1" x14ac:dyDescent="0.2">
      <c r="P1" s="5"/>
      <c r="R1" s="6"/>
      <c r="S1" s="6"/>
      <c r="T1" s="6"/>
    </row>
    <row r="2" spans="1:243" s="4" customFormat="1" ht="20.100000000000001" customHeight="1" x14ac:dyDescent="0.2">
      <c r="B2" s="8"/>
      <c r="C2" s="9"/>
      <c r="G2" s="232" t="s">
        <v>34</v>
      </c>
      <c r="H2" s="232"/>
      <c r="I2" s="232"/>
      <c r="J2" s="232"/>
      <c r="P2" s="232"/>
      <c r="Q2" s="232"/>
      <c r="R2" s="232"/>
      <c r="S2" s="232"/>
      <c r="T2" s="232"/>
    </row>
    <row r="3" spans="1:243" s="4" customFormat="1" ht="20.100000000000001" customHeight="1" x14ac:dyDescent="0.2">
      <c r="B3" s="8"/>
      <c r="C3" s="9"/>
      <c r="G3" s="312" t="str">
        <f>'Orçamento Sintético'!D2</f>
        <v>Contratação de empresa para prestação de Serviços Técnicos de Topografia para acompanhamento de obras dos taludes no Porto do Itaqui, São Luís – MA.</v>
      </c>
      <c r="H3" s="312"/>
      <c r="I3" s="312"/>
      <c r="J3" s="312"/>
      <c r="K3" s="312"/>
      <c r="L3" s="312"/>
      <c r="M3" s="312"/>
      <c r="P3" s="276"/>
      <c r="Q3" s="276"/>
      <c r="R3" s="276"/>
      <c r="S3" s="276"/>
      <c r="T3" s="276"/>
    </row>
    <row r="4" spans="1:243" s="4" customFormat="1" ht="20.100000000000001" customHeight="1" x14ac:dyDescent="0.2">
      <c r="B4" s="8"/>
      <c r="C4" s="9"/>
      <c r="G4" s="312"/>
      <c r="H4" s="312"/>
      <c r="I4" s="312"/>
      <c r="J4" s="312"/>
      <c r="K4" s="312"/>
      <c r="L4" s="312"/>
      <c r="M4" s="312"/>
      <c r="P4" s="276"/>
      <c r="Q4" s="276"/>
      <c r="R4" s="276"/>
      <c r="S4" s="276"/>
      <c r="T4" s="276"/>
    </row>
    <row r="5" spans="1:243" s="4" customFormat="1" ht="20.100000000000001" customHeight="1" x14ac:dyDescent="0.2">
      <c r="B5" s="8"/>
      <c r="C5" s="9"/>
      <c r="G5" s="10" t="s">
        <v>35</v>
      </c>
      <c r="H5" s="11"/>
      <c r="I5" s="12" t="s">
        <v>36</v>
      </c>
      <c r="J5" s="13">
        <v>45383</v>
      </c>
      <c r="P5" s="12" t="s">
        <v>37</v>
      </c>
      <c r="Q5" s="14">
        <v>0</v>
      </c>
      <c r="R5" s="12"/>
      <c r="S5" s="12"/>
    </row>
    <row r="6" spans="1:243" s="4" customFormat="1" ht="20.100000000000001" customHeight="1" x14ac:dyDescent="0.2">
      <c r="B6" s="8"/>
      <c r="C6" s="9"/>
      <c r="D6" s="20"/>
      <c r="E6" s="20"/>
      <c r="F6" s="20"/>
      <c r="G6" s="20"/>
      <c r="H6" s="21"/>
    </row>
    <row r="7" spans="1:243" s="4" customFormat="1" ht="24.95" customHeight="1" x14ac:dyDescent="0.2">
      <c r="B7" s="22"/>
      <c r="C7" s="313" t="s">
        <v>322</v>
      </c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</row>
    <row r="8" spans="1:243" s="4" customFormat="1" ht="39.75" hidden="1" customHeight="1" x14ac:dyDescent="0.2">
      <c r="B8" s="23"/>
      <c r="C8" s="23"/>
      <c r="D8" s="23"/>
      <c r="E8" s="23"/>
      <c r="F8" s="234">
        <v>44075</v>
      </c>
      <c r="G8" s="234">
        <v>44105</v>
      </c>
      <c r="H8" s="234">
        <v>44136</v>
      </c>
      <c r="I8" s="234">
        <v>44166</v>
      </c>
      <c r="J8" s="234">
        <v>44197</v>
      </c>
      <c r="K8" s="234">
        <v>44228</v>
      </c>
      <c r="L8" s="234">
        <v>44256</v>
      </c>
      <c r="M8" s="234">
        <v>44287</v>
      </c>
      <c r="N8" s="234">
        <v>44317</v>
      </c>
      <c r="O8" s="234">
        <v>44348</v>
      </c>
      <c r="P8" s="234">
        <v>44378</v>
      </c>
      <c r="Q8" s="234">
        <v>44409</v>
      </c>
      <c r="R8" s="234">
        <v>44440</v>
      </c>
      <c r="S8" s="234">
        <v>44470</v>
      </c>
      <c r="T8" s="234">
        <v>44501</v>
      </c>
      <c r="U8" s="234">
        <v>44531</v>
      </c>
    </row>
    <row r="9" spans="1:243" ht="30.75" customHeight="1" x14ac:dyDescent="0.2">
      <c r="C9" s="114" t="s">
        <v>48</v>
      </c>
      <c r="D9" s="114" t="s">
        <v>49</v>
      </c>
      <c r="E9" s="114" t="s">
        <v>323</v>
      </c>
      <c r="F9" s="277" t="s">
        <v>324</v>
      </c>
      <c r="G9" s="277" t="s">
        <v>325</v>
      </c>
      <c r="H9" s="277" t="s">
        <v>326</v>
      </c>
      <c r="I9" s="277" t="s">
        <v>327</v>
      </c>
      <c r="J9" s="277" t="s">
        <v>328</v>
      </c>
      <c r="K9" s="277" t="s">
        <v>329</v>
      </c>
      <c r="L9" s="277" t="s">
        <v>330</v>
      </c>
      <c r="M9" s="277" t="s">
        <v>331</v>
      </c>
      <c r="N9" s="277" t="s">
        <v>332</v>
      </c>
      <c r="O9" s="277" t="s">
        <v>333</v>
      </c>
      <c r="P9" s="277" t="s">
        <v>334</v>
      </c>
      <c r="Q9" s="277" t="s">
        <v>335</v>
      </c>
      <c r="R9" s="277" t="s">
        <v>336</v>
      </c>
      <c r="S9" s="277" t="s">
        <v>337</v>
      </c>
      <c r="T9" s="277" t="s">
        <v>338</v>
      </c>
      <c r="U9" s="277" t="s">
        <v>339</v>
      </c>
      <c r="V9" s="277" t="s">
        <v>340</v>
      </c>
      <c r="W9" s="277" t="s">
        <v>341</v>
      </c>
      <c r="X9" s="277" t="s">
        <v>342</v>
      </c>
      <c r="Y9" s="277" t="s">
        <v>343</v>
      </c>
      <c r="Z9" s="277" t="s">
        <v>344</v>
      </c>
      <c r="AA9" s="277" t="s">
        <v>345</v>
      </c>
      <c r="AB9" s="277" t="s">
        <v>346</v>
      </c>
      <c r="AC9" s="277" t="s">
        <v>347</v>
      </c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  <c r="BI9" s="237"/>
      <c r="BJ9" s="237"/>
      <c r="BK9" s="237"/>
      <c r="BL9" s="237"/>
      <c r="BM9" s="237"/>
      <c r="BN9" s="237"/>
      <c r="BO9" s="237"/>
      <c r="BP9" s="237"/>
      <c r="BQ9" s="237"/>
      <c r="BR9" s="237"/>
      <c r="BS9" s="237"/>
      <c r="BT9" s="237"/>
      <c r="BU9" s="237"/>
      <c r="BV9" s="237"/>
      <c r="BW9" s="237"/>
      <c r="BX9" s="237"/>
      <c r="BY9" s="237"/>
      <c r="BZ9" s="237"/>
      <c r="CA9" s="237"/>
      <c r="CB9" s="237"/>
      <c r="CC9" s="237"/>
      <c r="CD9" s="237"/>
      <c r="CE9" s="237"/>
      <c r="CF9" s="237"/>
      <c r="CG9" s="237"/>
      <c r="CH9" s="237"/>
      <c r="CI9" s="237"/>
      <c r="CJ9" s="237"/>
      <c r="CK9" s="237"/>
      <c r="CL9" s="237"/>
      <c r="CM9" s="237"/>
      <c r="CN9" s="237"/>
      <c r="CO9" s="237"/>
      <c r="CP9" s="237"/>
      <c r="CQ9" s="237"/>
      <c r="CR9" s="237"/>
      <c r="CS9" s="237"/>
      <c r="CT9" s="237"/>
      <c r="CU9" s="237"/>
      <c r="CV9" s="237"/>
      <c r="CW9" s="237"/>
      <c r="CX9" s="237"/>
      <c r="CY9" s="237"/>
      <c r="CZ9" s="237"/>
      <c r="DA9" s="237"/>
      <c r="DB9" s="237"/>
      <c r="DC9" s="237"/>
      <c r="DD9" s="237"/>
      <c r="DE9" s="237"/>
      <c r="DF9" s="237"/>
      <c r="DG9" s="237"/>
      <c r="DH9" s="237"/>
      <c r="DI9" s="237"/>
      <c r="DJ9" s="237"/>
      <c r="DK9" s="237"/>
      <c r="DL9" s="237"/>
      <c r="DM9" s="237"/>
      <c r="DN9" s="237"/>
      <c r="DO9" s="237"/>
      <c r="DP9" s="237"/>
      <c r="DQ9" s="237"/>
      <c r="DR9" s="237"/>
      <c r="DS9" s="237"/>
      <c r="DT9" s="237"/>
      <c r="DU9" s="237"/>
      <c r="DV9" s="237"/>
      <c r="DW9" s="237"/>
      <c r="DX9" s="237"/>
      <c r="DY9" s="237"/>
      <c r="DZ9" s="237"/>
      <c r="EA9" s="237"/>
      <c r="EB9" s="237"/>
      <c r="EC9" s="237"/>
      <c r="ED9" s="237"/>
      <c r="EE9" s="237"/>
      <c r="EF9" s="237"/>
      <c r="EG9" s="237"/>
      <c r="EH9" s="237"/>
      <c r="EI9" s="237"/>
      <c r="EJ9" s="237"/>
      <c r="EK9" s="237"/>
      <c r="EL9" s="237"/>
      <c r="EM9" s="237"/>
      <c r="EN9" s="237"/>
      <c r="EO9" s="237"/>
      <c r="EP9" s="237"/>
      <c r="EQ9" s="237"/>
      <c r="ER9" s="237"/>
      <c r="ES9" s="237"/>
      <c r="ET9" s="237"/>
      <c r="EU9" s="237"/>
      <c r="EV9" s="237"/>
      <c r="EW9" s="237"/>
      <c r="EX9" s="237"/>
      <c r="EY9" s="237"/>
      <c r="EZ9" s="237"/>
      <c r="FA9" s="237"/>
      <c r="FB9" s="237"/>
      <c r="FC9" s="237"/>
      <c r="FD9" s="237"/>
      <c r="FE9" s="237"/>
      <c r="FF9" s="237"/>
      <c r="FG9" s="237"/>
      <c r="FH9" s="237"/>
      <c r="FI9" s="237"/>
      <c r="FJ9" s="237"/>
      <c r="FK9" s="237"/>
      <c r="FL9" s="237"/>
      <c r="FM9" s="237"/>
      <c r="FN9" s="237"/>
      <c r="FO9" s="237"/>
      <c r="FP9" s="237"/>
      <c r="FQ9" s="237"/>
      <c r="FR9" s="237"/>
      <c r="FS9" s="237"/>
      <c r="FT9" s="237"/>
      <c r="FU9" s="237"/>
      <c r="FV9" s="237"/>
      <c r="FW9" s="237"/>
      <c r="FX9" s="237"/>
      <c r="FY9" s="237"/>
      <c r="FZ9" s="237"/>
      <c r="GA9" s="237"/>
      <c r="GB9" s="237"/>
      <c r="GC9" s="237"/>
      <c r="GD9" s="237"/>
      <c r="GE9" s="237"/>
      <c r="GF9" s="237"/>
      <c r="GG9" s="237"/>
      <c r="GH9" s="237"/>
      <c r="GI9" s="237"/>
      <c r="GJ9" s="237"/>
      <c r="GK9" s="237"/>
      <c r="GL9" s="237"/>
      <c r="GM9" s="237"/>
      <c r="GN9" s="237"/>
      <c r="GO9" s="237"/>
      <c r="GP9" s="237"/>
      <c r="GQ9" s="237"/>
      <c r="GR9" s="237"/>
      <c r="GS9" s="237"/>
      <c r="GT9" s="237"/>
      <c r="GU9" s="237"/>
      <c r="GV9" s="237"/>
      <c r="GW9" s="237"/>
      <c r="GX9" s="237"/>
      <c r="GY9" s="237"/>
      <c r="GZ9" s="237"/>
      <c r="HA9" s="237"/>
      <c r="HB9" s="237"/>
      <c r="HC9" s="237"/>
      <c r="HD9" s="237"/>
      <c r="HE9" s="237"/>
      <c r="HF9" s="237"/>
      <c r="HG9" s="237"/>
      <c r="HH9" s="237"/>
      <c r="HI9" s="237"/>
      <c r="HJ9" s="237"/>
      <c r="HK9" s="237"/>
      <c r="HL9" s="237"/>
      <c r="HM9" s="237"/>
      <c r="HN9" s="237"/>
      <c r="HO9" s="237"/>
      <c r="HP9" s="237"/>
      <c r="HQ9" s="237"/>
      <c r="HR9" s="237"/>
      <c r="HS9" s="237"/>
      <c r="HT9" s="237"/>
      <c r="HU9" s="237"/>
      <c r="HV9" s="237"/>
      <c r="HW9" s="237"/>
      <c r="HX9" s="237"/>
      <c r="HY9" s="237"/>
      <c r="HZ9" s="237"/>
      <c r="IA9" s="237"/>
      <c r="IB9" s="237"/>
      <c r="IC9" s="237"/>
      <c r="ID9" s="237"/>
      <c r="IE9" s="237"/>
      <c r="IF9" s="237"/>
      <c r="IG9" s="237"/>
      <c r="IH9" s="237"/>
      <c r="II9" s="237"/>
    </row>
    <row r="10" spans="1:243" ht="16.5" thickBot="1" x14ac:dyDescent="0.25">
      <c r="A10" s="235" t="s">
        <v>348</v>
      </c>
      <c r="C10" s="306" t="s">
        <v>41</v>
      </c>
      <c r="D10" s="314" t="str">
        <f>'Orçamento Sintético'!D5</f>
        <v>SERVIÇOS INICIAIS</v>
      </c>
      <c r="E10" s="238"/>
      <c r="F10" s="239">
        <f>ROUND($E$10*F12,2)</f>
        <v>0</v>
      </c>
      <c r="G10" s="239">
        <f t="shared" ref="G10:AB10" si="0">ROUND($E$10*G12,2)</f>
        <v>0</v>
      </c>
      <c r="H10" s="239">
        <f t="shared" si="0"/>
        <v>0</v>
      </c>
      <c r="I10" s="239">
        <f t="shared" si="0"/>
        <v>0</v>
      </c>
      <c r="J10" s="239">
        <f t="shared" si="0"/>
        <v>0</v>
      </c>
      <c r="K10" s="239">
        <f t="shared" si="0"/>
        <v>0</v>
      </c>
      <c r="L10" s="239">
        <f t="shared" si="0"/>
        <v>0</v>
      </c>
      <c r="M10" s="239">
        <f t="shared" si="0"/>
        <v>0</v>
      </c>
      <c r="N10" s="239">
        <f t="shared" si="0"/>
        <v>0</v>
      </c>
      <c r="O10" s="239">
        <f t="shared" si="0"/>
        <v>0</v>
      </c>
      <c r="P10" s="239">
        <f t="shared" si="0"/>
        <v>0</v>
      </c>
      <c r="Q10" s="239">
        <f t="shared" si="0"/>
        <v>0</v>
      </c>
      <c r="R10" s="239">
        <f t="shared" si="0"/>
        <v>0</v>
      </c>
      <c r="S10" s="239">
        <f t="shared" si="0"/>
        <v>0</v>
      </c>
      <c r="T10" s="239">
        <f t="shared" si="0"/>
        <v>0</v>
      </c>
      <c r="U10" s="239">
        <f t="shared" si="0"/>
        <v>0</v>
      </c>
      <c r="V10" s="239">
        <f t="shared" si="0"/>
        <v>0</v>
      </c>
      <c r="W10" s="239">
        <f t="shared" si="0"/>
        <v>0</v>
      </c>
      <c r="X10" s="239">
        <f t="shared" si="0"/>
        <v>0</v>
      </c>
      <c r="Y10" s="239">
        <f t="shared" si="0"/>
        <v>0</v>
      </c>
      <c r="Z10" s="239">
        <f t="shared" si="0"/>
        <v>0</v>
      </c>
      <c r="AA10" s="239">
        <f t="shared" si="0"/>
        <v>0</v>
      </c>
      <c r="AB10" s="239">
        <f t="shared" si="0"/>
        <v>0</v>
      </c>
      <c r="AC10" s="239">
        <f>ROUND($E$10*AC12,2)</f>
        <v>0</v>
      </c>
    </row>
    <row r="11" spans="1:243" ht="17.25" thickTop="1" thickBot="1" x14ac:dyDescent="0.25">
      <c r="C11" s="307"/>
      <c r="D11" s="310"/>
      <c r="E11" s="240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</row>
    <row r="12" spans="1:243" ht="16.5" thickTop="1" x14ac:dyDescent="0.2">
      <c r="A12" s="235" t="s">
        <v>40</v>
      </c>
      <c r="C12" s="308"/>
      <c r="D12" s="311"/>
      <c r="E12" s="242" t="e">
        <f>E10/$E$26</f>
        <v>#DIV/0!</v>
      </c>
      <c r="F12" s="243">
        <v>7.6536018671937711E-2</v>
      </c>
      <c r="G12" s="243">
        <v>6.0091907719660387E-2</v>
      </c>
      <c r="H12" s="243">
        <v>3.9244185164018279E-2</v>
      </c>
      <c r="I12" s="243">
        <v>3.9244185164018279E-2</v>
      </c>
      <c r="J12" s="243">
        <v>3.9244185164018279E-2</v>
      </c>
      <c r="K12" s="243">
        <v>3.9244185164018279E-2</v>
      </c>
      <c r="L12" s="243">
        <v>3.9244185164018279E-2</v>
      </c>
      <c r="M12" s="243">
        <v>3.9244185164018279E-2</v>
      </c>
      <c r="N12" s="243">
        <v>3.9244185164018279E-2</v>
      </c>
      <c r="O12" s="243">
        <v>3.9244185164018279E-2</v>
      </c>
      <c r="P12" s="243">
        <v>3.9244185164018279E-2</v>
      </c>
      <c r="Q12" s="243">
        <v>3.9244185164018279E-2</v>
      </c>
      <c r="R12" s="243">
        <v>3.9244185164018279E-2</v>
      </c>
      <c r="S12" s="243">
        <v>3.9244185164018279E-2</v>
      </c>
      <c r="T12" s="243">
        <v>3.9244185164018279E-2</v>
      </c>
      <c r="U12" s="243">
        <v>3.9244185164018279E-2</v>
      </c>
      <c r="V12" s="243">
        <v>3.9244185164018279E-2</v>
      </c>
      <c r="W12" s="243">
        <v>3.9244185164018279E-2</v>
      </c>
      <c r="X12" s="243">
        <v>3.9244185164018279E-2</v>
      </c>
      <c r="Y12" s="243">
        <v>3.9244185164018279E-2</v>
      </c>
      <c r="Z12" s="243">
        <v>3.9244185164018279E-2</v>
      </c>
      <c r="AA12" s="243">
        <v>3.9244185164018279E-2</v>
      </c>
      <c r="AB12" s="243">
        <v>3.9244185164018279E-2</v>
      </c>
      <c r="AC12" s="243">
        <v>3.9244185164018279E-2</v>
      </c>
    </row>
    <row r="13" spans="1:243" ht="16.5" customHeight="1" thickBot="1" x14ac:dyDescent="0.25">
      <c r="A13" s="235" t="s">
        <v>348</v>
      </c>
      <c r="C13" s="306" t="s">
        <v>200</v>
      </c>
      <c r="D13" s="309" t="str">
        <f>'Orçamento Sintético'!D12</f>
        <v>EQUIPE DE TOPOGRAFIA - OBRA</v>
      </c>
      <c r="E13" s="238"/>
      <c r="F13" s="239">
        <f>ROUND($E$13*F15,2)</f>
        <v>0</v>
      </c>
      <c r="G13" s="239">
        <f>ROUND($E$13*G15,2)</f>
        <v>0</v>
      </c>
      <c r="H13" s="239">
        <f>ROUND($E$13*H15,2)</f>
        <v>0</v>
      </c>
      <c r="I13" s="239">
        <f t="shared" ref="I13:AC13" si="1">ROUND($E$13*I15,2)</f>
        <v>0</v>
      </c>
      <c r="J13" s="239">
        <f t="shared" si="1"/>
        <v>0</v>
      </c>
      <c r="K13" s="239">
        <f t="shared" si="1"/>
        <v>0</v>
      </c>
      <c r="L13" s="239">
        <f t="shared" si="1"/>
        <v>0</v>
      </c>
      <c r="M13" s="239">
        <f t="shared" si="1"/>
        <v>0</v>
      </c>
      <c r="N13" s="239">
        <f t="shared" si="1"/>
        <v>0</v>
      </c>
      <c r="O13" s="239">
        <f t="shared" si="1"/>
        <v>0</v>
      </c>
      <c r="P13" s="239">
        <f t="shared" si="1"/>
        <v>0</v>
      </c>
      <c r="Q13" s="239">
        <f t="shared" si="1"/>
        <v>0</v>
      </c>
      <c r="R13" s="239">
        <f t="shared" si="1"/>
        <v>0</v>
      </c>
      <c r="S13" s="239">
        <f t="shared" si="1"/>
        <v>0</v>
      </c>
      <c r="T13" s="239">
        <f t="shared" si="1"/>
        <v>0</v>
      </c>
      <c r="U13" s="239">
        <f t="shared" si="1"/>
        <v>0</v>
      </c>
      <c r="V13" s="239">
        <f t="shared" si="1"/>
        <v>0</v>
      </c>
      <c r="W13" s="239">
        <f t="shared" si="1"/>
        <v>0</v>
      </c>
      <c r="X13" s="239">
        <f t="shared" si="1"/>
        <v>0</v>
      </c>
      <c r="Y13" s="239">
        <f t="shared" si="1"/>
        <v>0</v>
      </c>
      <c r="Z13" s="239">
        <f t="shared" si="1"/>
        <v>0</v>
      </c>
      <c r="AA13" s="239">
        <f t="shared" si="1"/>
        <v>0</v>
      </c>
      <c r="AB13" s="239">
        <f t="shared" si="1"/>
        <v>0</v>
      </c>
      <c r="AC13" s="239">
        <f t="shared" si="1"/>
        <v>0</v>
      </c>
    </row>
    <row r="14" spans="1:243" ht="16.5" customHeight="1" thickTop="1" thickBot="1" x14ac:dyDescent="0.25">
      <c r="C14" s="307"/>
      <c r="D14" s="310"/>
      <c r="E14" s="240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</row>
    <row r="15" spans="1:243" ht="16.5" customHeight="1" thickTop="1" x14ac:dyDescent="0.2">
      <c r="A15" s="235" t="s">
        <v>40</v>
      </c>
      <c r="C15" s="308"/>
      <c r="D15" s="311"/>
      <c r="E15" s="242" t="e">
        <f>E13/$E$26</f>
        <v>#DIV/0!</v>
      </c>
      <c r="F15" s="243">
        <f>1/24</f>
        <v>4.1666666666666664E-2</v>
      </c>
      <c r="G15" s="243">
        <f>F15</f>
        <v>4.1666666666666664E-2</v>
      </c>
      <c r="H15" s="243">
        <f t="shared" ref="H15:AC15" si="2">G15</f>
        <v>4.1666666666666664E-2</v>
      </c>
      <c r="I15" s="243">
        <f t="shared" si="2"/>
        <v>4.1666666666666664E-2</v>
      </c>
      <c r="J15" s="243">
        <f t="shared" si="2"/>
        <v>4.1666666666666664E-2</v>
      </c>
      <c r="K15" s="243">
        <f t="shared" si="2"/>
        <v>4.1666666666666664E-2</v>
      </c>
      <c r="L15" s="243">
        <f t="shared" si="2"/>
        <v>4.1666666666666664E-2</v>
      </c>
      <c r="M15" s="243">
        <f t="shared" si="2"/>
        <v>4.1666666666666664E-2</v>
      </c>
      <c r="N15" s="243">
        <f t="shared" si="2"/>
        <v>4.1666666666666664E-2</v>
      </c>
      <c r="O15" s="243">
        <f t="shared" si="2"/>
        <v>4.1666666666666664E-2</v>
      </c>
      <c r="P15" s="243">
        <f t="shared" si="2"/>
        <v>4.1666666666666664E-2</v>
      </c>
      <c r="Q15" s="243">
        <f t="shared" si="2"/>
        <v>4.1666666666666664E-2</v>
      </c>
      <c r="R15" s="243">
        <f t="shared" si="2"/>
        <v>4.1666666666666664E-2</v>
      </c>
      <c r="S15" s="243">
        <f t="shared" si="2"/>
        <v>4.1666666666666664E-2</v>
      </c>
      <c r="T15" s="243">
        <f t="shared" si="2"/>
        <v>4.1666666666666664E-2</v>
      </c>
      <c r="U15" s="243">
        <f t="shared" si="2"/>
        <v>4.1666666666666664E-2</v>
      </c>
      <c r="V15" s="243">
        <f t="shared" si="2"/>
        <v>4.1666666666666664E-2</v>
      </c>
      <c r="W15" s="243">
        <f t="shared" si="2"/>
        <v>4.1666666666666664E-2</v>
      </c>
      <c r="X15" s="243">
        <f t="shared" si="2"/>
        <v>4.1666666666666664E-2</v>
      </c>
      <c r="Y15" s="243">
        <f t="shared" si="2"/>
        <v>4.1666666666666664E-2</v>
      </c>
      <c r="Z15" s="243">
        <f t="shared" si="2"/>
        <v>4.1666666666666664E-2</v>
      </c>
      <c r="AA15" s="243">
        <f t="shared" si="2"/>
        <v>4.1666666666666664E-2</v>
      </c>
      <c r="AB15" s="243">
        <f t="shared" si="2"/>
        <v>4.1666666666666664E-2</v>
      </c>
      <c r="AC15" s="243">
        <f t="shared" si="2"/>
        <v>4.1666666666666664E-2</v>
      </c>
    </row>
    <row r="16" spans="1:243" ht="16.5" customHeight="1" thickBot="1" x14ac:dyDescent="0.25">
      <c r="A16" s="235" t="s">
        <v>348</v>
      </c>
      <c r="C16" s="306" t="s">
        <v>201</v>
      </c>
      <c r="D16" s="309" t="str">
        <f>'Orçamento Sintético'!D13</f>
        <v>EQUIPE DE TOPOGRAFIA - OBRA - EQUIPE EXTRA</v>
      </c>
      <c r="E16" s="238"/>
      <c r="F16" s="244">
        <f>F18*E16</f>
        <v>0</v>
      </c>
      <c r="G16" s="239">
        <f>G18*E16</f>
        <v>0</v>
      </c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239"/>
      <c r="AB16" s="239"/>
      <c r="AC16" s="239"/>
    </row>
    <row r="17" spans="1:243" ht="16.5" customHeight="1" thickTop="1" thickBot="1" x14ac:dyDescent="0.25">
      <c r="C17" s="307"/>
      <c r="D17" s="310"/>
      <c r="E17" s="240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</row>
    <row r="18" spans="1:243" ht="20.25" customHeight="1" thickTop="1" x14ac:dyDescent="0.2">
      <c r="A18" s="235" t="s">
        <v>40</v>
      </c>
      <c r="C18" s="308"/>
      <c r="D18" s="311"/>
      <c r="E18" s="242" t="e">
        <f>E16/$E$26</f>
        <v>#DIV/0!</v>
      </c>
      <c r="F18" s="245">
        <v>0.5</v>
      </c>
      <c r="G18" s="243">
        <v>0.5</v>
      </c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</row>
    <row r="19" spans="1:243" ht="20.25" customHeight="1" thickBot="1" x14ac:dyDescent="0.25">
      <c r="A19" s="235" t="s">
        <v>348</v>
      </c>
      <c r="C19" s="306" t="s">
        <v>356</v>
      </c>
      <c r="D19" s="309" t="str">
        <f>'Orçamento Sintético'!D14</f>
        <v>DESENHO DE SEÇÕES TRANSVERSAIS E PERFIS</v>
      </c>
      <c r="E19" s="238"/>
      <c r="F19" s="244">
        <f>$E$19*F21</f>
        <v>0</v>
      </c>
      <c r="G19" s="244">
        <f t="shared" ref="G19:AC19" si="3">$E$19*G21</f>
        <v>0</v>
      </c>
      <c r="H19" s="244">
        <f t="shared" si="3"/>
        <v>0</v>
      </c>
      <c r="I19" s="244">
        <f t="shared" si="3"/>
        <v>0</v>
      </c>
      <c r="J19" s="244">
        <f t="shared" si="3"/>
        <v>0</v>
      </c>
      <c r="K19" s="244">
        <f t="shared" si="3"/>
        <v>0</v>
      </c>
      <c r="L19" s="244">
        <f t="shared" si="3"/>
        <v>0</v>
      </c>
      <c r="M19" s="244">
        <f t="shared" si="3"/>
        <v>0</v>
      </c>
      <c r="N19" s="244">
        <f t="shared" si="3"/>
        <v>0</v>
      </c>
      <c r="O19" s="244">
        <f t="shared" si="3"/>
        <v>0</v>
      </c>
      <c r="P19" s="244">
        <f t="shared" si="3"/>
        <v>0</v>
      </c>
      <c r="Q19" s="244">
        <f t="shared" si="3"/>
        <v>0</v>
      </c>
      <c r="R19" s="244">
        <f t="shared" si="3"/>
        <v>0</v>
      </c>
      <c r="S19" s="244">
        <f t="shared" si="3"/>
        <v>0</v>
      </c>
      <c r="T19" s="244">
        <f t="shared" si="3"/>
        <v>0</v>
      </c>
      <c r="U19" s="244">
        <f t="shared" si="3"/>
        <v>0</v>
      </c>
      <c r="V19" s="244">
        <f t="shared" si="3"/>
        <v>0</v>
      </c>
      <c r="W19" s="244">
        <f t="shared" si="3"/>
        <v>0</v>
      </c>
      <c r="X19" s="244">
        <f t="shared" si="3"/>
        <v>0</v>
      </c>
      <c r="Y19" s="244">
        <f t="shared" si="3"/>
        <v>0</v>
      </c>
      <c r="Z19" s="244">
        <f t="shared" si="3"/>
        <v>0</v>
      </c>
      <c r="AA19" s="244">
        <f t="shared" si="3"/>
        <v>0</v>
      </c>
      <c r="AB19" s="244">
        <f t="shared" si="3"/>
        <v>0</v>
      </c>
      <c r="AC19" s="244">
        <f t="shared" si="3"/>
        <v>0</v>
      </c>
    </row>
    <row r="20" spans="1:243" ht="20.25" customHeight="1" thickTop="1" thickBot="1" x14ac:dyDescent="0.25">
      <c r="C20" s="307"/>
      <c r="D20" s="310"/>
      <c r="E20" s="240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</row>
    <row r="21" spans="1:243" ht="20.25" customHeight="1" thickTop="1" x14ac:dyDescent="0.2">
      <c r="A21" s="235" t="s">
        <v>40</v>
      </c>
      <c r="C21" s="308"/>
      <c r="D21" s="311"/>
      <c r="E21" s="242" t="e">
        <f>E19/$E$26</f>
        <v>#DIV/0!</v>
      </c>
      <c r="F21" s="245">
        <f>1/24</f>
        <v>4.1666666666666664E-2</v>
      </c>
      <c r="G21" s="245">
        <f>F21</f>
        <v>4.1666666666666664E-2</v>
      </c>
      <c r="H21" s="245">
        <f t="shared" ref="H21:AC21" si="4">G21</f>
        <v>4.1666666666666664E-2</v>
      </c>
      <c r="I21" s="245">
        <f t="shared" si="4"/>
        <v>4.1666666666666664E-2</v>
      </c>
      <c r="J21" s="245">
        <f t="shared" si="4"/>
        <v>4.1666666666666664E-2</v>
      </c>
      <c r="K21" s="245">
        <f t="shared" si="4"/>
        <v>4.1666666666666664E-2</v>
      </c>
      <c r="L21" s="245">
        <f t="shared" si="4"/>
        <v>4.1666666666666664E-2</v>
      </c>
      <c r="M21" s="245">
        <f t="shared" si="4"/>
        <v>4.1666666666666664E-2</v>
      </c>
      <c r="N21" s="245">
        <f t="shared" si="4"/>
        <v>4.1666666666666664E-2</v>
      </c>
      <c r="O21" s="245">
        <f t="shared" si="4"/>
        <v>4.1666666666666664E-2</v>
      </c>
      <c r="P21" s="245">
        <f t="shared" si="4"/>
        <v>4.1666666666666664E-2</v>
      </c>
      <c r="Q21" s="245">
        <f t="shared" si="4"/>
        <v>4.1666666666666664E-2</v>
      </c>
      <c r="R21" s="245">
        <f t="shared" si="4"/>
        <v>4.1666666666666664E-2</v>
      </c>
      <c r="S21" s="245">
        <f t="shared" si="4"/>
        <v>4.1666666666666664E-2</v>
      </c>
      <c r="T21" s="245">
        <f t="shared" si="4"/>
        <v>4.1666666666666664E-2</v>
      </c>
      <c r="U21" s="245">
        <f t="shared" si="4"/>
        <v>4.1666666666666664E-2</v>
      </c>
      <c r="V21" s="245">
        <f t="shared" si="4"/>
        <v>4.1666666666666664E-2</v>
      </c>
      <c r="W21" s="245">
        <f t="shared" si="4"/>
        <v>4.1666666666666664E-2</v>
      </c>
      <c r="X21" s="245">
        <f t="shared" si="4"/>
        <v>4.1666666666666664E-2</v>
      </c>
      <c r="Y21" s="245">
        <f t="shared" si="4"/>
        <v>4.1666666666666664E-2</v>
      </c>
      <c r="Z21" s="245">
        <f t="shared" si="4"/>
        <v>4.1666666666666664E-2</v>
      </c>
      <c r="AA21" s="245">
        <f t="shared" si="4"/>
        <v>4.1666666666666664E-2</v>
      </c>
      <c r="AB21" s="245">
        <f t="shared" si="4"/>
        <v>4.1666666666666664E-2</v>
      </c>
      <c r="AC21" s="245">
        <f t="shared" si="4"/>
        <v>4.1666666666666664E-2</v>
      </c>
    </row>
    <row r="22" spans="1:243" ht="20.25" customHeight="1" thickBot="1" x14ac:dyDescent="0.25">
      <c r="A22" s="235" t="s">
        <v>348</v>
      </c>
      <c r="C22" s="306">
        <v>3</v>
      </c>
      <c r="D22" s="309" t="str">
        <f>'Orçamento Sintético'!D15</f>
        <v>DESMOBILIZAÇÃO</v>
      </c>
      <c r="E22" s="238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>
        <f>ROUND($E$22*AC24,2)</f>
        <v>0</v>
      </c>
    </row>
    <row r="23" spans="1:243" ht="20.25" customHeight="1" thickTop="1" thickBot="1" x14ac:dyDescent="0.25">
      <c r="C23" s="307"/>
      <c r="D23" s="310"/>
      <c r="E23" s="240"/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1"/>
    </row>
    <row r="24" spans="1:243" ht="20.25" customHeight="1" thickTop="1" x14ac:dyDescent="0.2">
      <c r="A24" s="235" t="s">
        <v>40</v>
      </c>
      <c r="C24" s="308"/>
      <c r="D24" s="311"/>
      <c r="E24" s="242" t="e">
        <f>E22/$E$26</f>
        <v>#DIV/0!</v>
      </c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3">
        <v>1</v>
      </c>
    </row>
    <row r="25" spans="1:243" ht="18.75" x14ac:dyDescent="0.2">
      <c r="C25" s="274"/>
      <c r="D25" s="275"/>
      <c r="E25" s="248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49"/>
      <c r="Z25" s="249"/>
      <c r="AA25" s="249"/>
      <c r="AB25" s="249"/>
      <c r="AC25" s="249"/>
    </row>
    <row r="26" spans="1:243" ht="15.75" customHeight="1" x14ac:dyDescent="0.2">
      <c r="C26" s="315" t="s">
        <v>349</v>
      </c>
      <c r="D26" s="317"/>
      <c r="E26" s="250">
        <f t="shared" ref="E26:AC26" si="5">SUM(E22,E19,E16,E13,E10)</f>
        <v>0</v>
      </c>
      <c r="F26" s="250">
        <f t="shared" si="5"/>
        <v>0</v>
      </c>
      <c r="G26" s="250">
        <f t="shared" si="5"/>
        <v>0</v>
      </c>
      <c r="H26" s="250">
        <f t="shared" si="5"/>
        <v>0</v>
      </c>
      <c r="I26" s="250">
        <f t="shared" si="5"/>
        <v>0</v>
      </c>
      <c r="J26" s="250">
        <f t="shared" si="5"/>
        <v>0</v>
      </c>
      <c r="K26" s="250">
        <f t="shared" si="5"/>
        <v>0</v>
      </c>
      <c r="L26" s="250">
        <f t="shared" si="5"/>
        <v>0</v>
      </c>
      <c r="M26" s="250">
        <f t="shared" si="5"/>
        <v>0</v>
      </c>
      <c r="N26" s="250">
        <f t="shared" si="5"/>
        <v>0</v>
      </c>
      <c r="O26" s="250">
        <f t="shared" si="5"/>
        <v>0</v>
      </c>
      <c r="P26" s="250">
        <f t="shared" si="5"/>
        <v>0</v>
      </c>
      <c r="Q26" s="250">
        <f t="shared" si="5"/>
        <v>0</v>
      </c>
      <c r="R26" s="250">
        <f t="shared" si="5"/>
        <v>0</v>
      </c>
      <c r="S26" s="250">
        <f t="shared" si="5"/>
        <v>0</v>
      </c>
      <c r="T26" s="250">
        <f t="shared" si="5"/>
        <v>0</v>
      </c>
      <c r="U26" s="250">
        <f t="shared" si="5"/>
        <v>0</v>
      </c>
      <c r="V26" s="250">
        <f t="shared" si="5"/>
        <v>0</v>
      </c>
      <c r="W26" s="250">
        <f t="shared" si="5"/>
        <v>0</v>
      </c>
      <c r="X26" s="250">
        <f t="shared" si="5"/>
        <v>0</v>
      </c>
      <c r="Y26" s="250">
        <f t="shared" si="5"/>
        <v>0</v>
      </c>
      <c r="Z26" s="250">
        <f t="shared" si="5"/>
        <v>0</v>
      </c>
      <c r="AA26" s="250">
        <f t="shared" si="5"/>
        <v>0</v>
      </c>
      <c r="AB26" s="250">
        <f t="shared" si="5"/>
        <v>0</v>
      </c>
      <c r="AC26" s="250">
        <f t="shared" si="5"/>
        <v>0</v>
      </c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1"/>
      <c r="AS26" s="251"/>
      <c r="AT26" s="251"/>
      <c r="AU26" s="251"/>
      <c r="AV26" s="251"/>
      <c r="AW26" s="251"/>
      <c r="AX26" s="251"/>
      <c r="AY26" s="251"/>
      <c r="AZ26" s="251"/>
      <c r="BA26" s="251"/>
      <c r="BB26" s="251"/>
      <c r="BC26" s="251"/>
      <c r="BD26" s="251"/>
      <c r="BE26" s="251"/>
      <c r="BF26" s="251"/>
      <c r="BG26" s="251"/>
      <c r="BH26" s="251"/>
      <c r="BI26" s="251"/>
      <c r="BJ26" s="251"/>
      <c r="BK26" s="251"/>
      <c r="BL26" s="251"/>
      <c r="BM26" s="251"/>
      <c r="BN26" s="251"/>
      <c r="BO26" s="251"/>
      <c r="BP26" s="251"/>
      <c r="BQ26" s="251"/>
      <c r="BR26" s="251"/>
      <c r="BS26" s="251"/>
      <c r="BT26" s="251"/>
      <c r="BU26" s="251"/>
      <c r="BV26" s="251"/>
      <c r="BW26" s="251"/>
      <c r="BX26" s="251"/>
      <c r="BY26" s="251"/>
      <c r="BZ26" s="251"/>
      <c r="CA26" s="251"/>
      <c r="CB26" s="251"/>
      <c r="CC26" s="251"/>
      <c r="CD26" s="251"/>
      <c r="CE26" s="251"/>
      <c r="CF26" s="251"/>
      <c r="CG26" s="251"/>
      <c r="CH26" s="251"/>
      <c r="CI26" s="251"/>
      <c r="CJ26" s="251"/>
      <c r="CK26" s="251"/>
      <c r="CL26" s="251"/>
      <c r="CM26" s="251"/>
      <c r="CN26" s="251"/>
      <c r="CO26" s="251"/>
      <c r="CP26" s="251"/>
      <c r="CQ26" s="251"/>
      <c r="CR26" s="251"/>
      <c r="CS26" s="251"/>
      <c r="CT26" s="251"/>
      <c r="CU26" s="251"/>
      <c r="CV26" s="251"/>
      <c r="CW26" s="251"/>
      <c r="CX26" s="251"/>
      <c r="CY26" s="251"/>
      <c r="CZ26" s="251"/>
      <c r="DA26" s="251"/>
      <c r="DB26" s="251"/>
      <c r="DC26" s="251"/>
      <c r="DD26" s="251"/>
      <c r="DE26" s="251"/>
      <c r="DF26" s="251"/>
      <c r="DG26" s="251"/>
      <c r="DH26" s="251"/>
      <c r="DI26" s="251"/>
      <c r="DJ26" s="251"/>
      <c r="DK26" s="251"/>
      <c r="DL26" s="251"/>
      <c r="DM26" s="251"/>
      <c r="DN26" s="251"/>
      <c r="DO26" s="251"/>
      <c r="DP26" s="251"/>
      <c r="DQ26" s="251"/>
      <c r="DR26" s="251"/>
      <c r="DS26" s="251"/>
      <c r="DT26" s="251"/>
      <c r="DU26" s="251"/>
      <c r="DV26" s="251"/>
      <c r="DW26" s="251"/>
      <c r="DX26" s="251"/>
      <c r="DY26" s="251"/>
      <c r="DZ26" s="251"/>
      <c r="EA26" s="251"/>
      <c r="EB26" s="251"/>
      <c r="EC26" s="251"/>
      <c r="ED26" s="251"/>
      <c r="EE26" s="251"/>
      <c r="EF26" s="251"/>
      <c r="EG26" s="251"/>
      <c r="EH26" s="251"/>
      <c r="EI26" s="251"/>
      <c r="EJ26" s="251"/>
      <c r="EK26" s="251"/>
      <c r="EL26" s="251"/>
      <c r="EM26" s="251"/>
      <c r="EN26" s="251"/>
      <c r="EO26" s="251"/>
      <c r="EP26" s="251"/>
      <c r="EQ26" s="251"/>
      <c r="ER26" s="251"/>
      <c r="ES26" s="251"/>
      <c r="ET26" s="251"/>
      <c r="EU26" s="251"/>
      <c r="EV26" s="251"/>
      <c r="EW26" s="251"/>
      <c r="EX26" s="251"/>
      <c r="EY26" s="251"/>
      <c r="EZ26" s="251"/>
      <c r="FA26" s="251"/>
      <c r="FB26" s="251"/>
      <c r="FC26" s="251"/>
      <c r="FD26" s="251"/>
      <c r="FE26" s="251"/>
      <c r="FF26" s="251"/>
      <c r="FG26" s="251"/>
      <c r="FH26" s="251"/>
      <c r="FI26" s="251"/>
      <c r="FJ26" s="251"/>
      <c r="FK26" s="251"/>
      <c r="FL26" s="251"/>
      <c r="FM26" s="251"/>
      <c r="FN26" s="251"/>
      <c r="FO26" s="251"/>
      <c r="FP26" s="251"/>
      <c r="FQ26" s="251"/>
      <c r="FR26" s="251"/>
      <c r="FS26" s="251"/>
      <c r="FT26" s="251"/>
      <c r="FU26" s="251"/>
      <c r="FV26" s="251"/>
      <c r="FW26" s="251"/>
      <c r="FX26" s="251"/>
      <c r="FY26" s="251"/>
      <c r="FZ26" s="251"/>
      <c r="GA26" s="251"/>
      <c r="GB26" s="251"/>
      <c r="GC26" s="251"/>
      <c r="GD26" s="251"/>
      <c r="GE26" s="251"/>
      <c r="GF26" s="251"/>
      <c r="GG26" s="251"/>
      <c r="GH26" s="251"/>
      <c r="GI26" s="251"/>
      <c r="GJ26" s="251"/>
      <c r="GK26" s="251"/>
      <c r="GL26" s="251"/>
      <c r="GM26" s="251"/>
      <c r="GN26" s="251"/>
      <c r="GO26" s="251"/>
      <c r="GP26" s="251"/>
      <c r="GQ26" s="251"/>
      <c r="GR26" s="251"/>
      <c r="GS26" s="251"/>
      <c r="GT26" s="251"/>
      <c r="GU26" s="251"/>
      <c r="GV26" s="251"/>
      <c r="GW26" s="251"/>
      <c r="GX26" s="251"/>
      <c r="GY26" s="251"/>
      <c r="GZ26" s="251"/>
      <c r="HA26" s="251"/>
      <c r="HB26" s="251"/>
      <c r="HC26" s="251"/>
      <c r="HD26" s="251"/>
      <c r="HE26" s="251"/>
      <c r="HF26" s="251"/>
      <c r="HG26" s="251"/>
      <c r="HH26" s="251"/>
      <c r="HI26" s="251"/>
      <c r="HJ26" s="251"/>
      <c r="HK26" s="251"/>
      <c r="HL26" s="251"/>
      <c r="HM26" s="251"/>
      <c r="HN26" s="251"/>
      <c r="HO26" s="251"/>
      <c r="HP26" s="251"/>
      <c r="HQ26" s="251"/>
      <c r="HR26" s="251"/>
      <c r="HS26" s="251"/>
      <c r="HT26" s="251"/>
      <c r="HU26" s="251"/>
      <c r="HV26" s="251"/>
      <c r="HW26" s="251"/>
      <c r="HX26" s="251"/>
      <c r="HY26" s="251"/>
      <c r="HZ26" s="251"/>
      <c r="IA26" s="251"/>
      <c r="IB26" s="251"/>
      <c r="IC26" s="251"/>
      <c r="ID26" s="251"/>
      <c r="IE26" s="251"/>
      <c r="IF26" s="251"/>
      <c r="IG26" s="251"/>
      <c r="IH26" s="251"/>
      <c r="II26" s="251"/>
    </row>
    <row r="27" spans="1:243" ht="15.75" customHeight="1" x14ac:dyDescent="0.2">
      <c r="C27" s="315"/>
      <c r="D27" s="317"/>
      <c r="E27" s="253"/>
      <c r="F27" s="253" t="e">
        <f>F26/$E$26</f>
        <v>#DIV/0!</v>
      </c>
      <c r="G27" s="253" t="e">
        <f t="shared" ref="G27:AC27" si="6">G26/$E$26</f>
        <v>#DIV/0!</v>
      </c>
      <c r="H27" s="253" t="e">
        <f t="shared" si="6"/>
        <v>#DIV/0!</v>
      </c>
      <c r="I27" s="253" t="e">
        <f t="shared" si="6"/>
        <v>#DIV/0!</v>
      </c>
      <c r="J27" s="253" t="e">
        <f t="shared" si="6"/>
        <v>#DIV/0!</v>
      </c>
      <c r="K27" s="253" t="e">
        <f t="shared" si="6"/>
        <v>#DIV/0!</v>
      </c>
      <c r="L27" s="253" t="e">
        <f t="shared" si="6"/>
        <v>#DIV/0!</v>
      </c>
      <c r="M27" s="253" t="e">
        <f t="shared" si="6"/>
        <v>#DIV/0!</v>
      </c>
      <c r="N27" s="253" t="e">
        <f t="shared" si="6"/>
        <v>#DIV/0!</v>
      </c>
      <c r="O27" s="253" t="e">
        <f t="shared" si="6"/>
        <v>#DIV/0!</v>
      </c>
      <c r="P27" s="253" t="e">
        <f t="shared" si="6"/>
        <v>#DIV/0!</v>
      </c>
      <c r="Q27" s="253" t="e">
        <f t="shared" si="6"/>
        <v>#DIV/0!</v>
      </c>
      <c r="R27" s="253" t="e">
        <f t="shared" si="6"/>
        <v>#DIV/0!</v>
      </c>
      <c r="S27" s="253" t="e">
        <f t="shared" si="6"/>
        <v>#DIV/0!</v>
      </c>
      <c r="T27" s="253" t="e">
        <f t="shared" si="6"/>
        <v>#DIV/0!</v>
      </c>
      <c r="U27" s="253" t="e">
        <f t="shared" si="6"/>
        <v>#DIV/0!</v>
      </c>
      <c r="V27" s="253" t="e">
        <f t="shared" si="6"/>
        <v>#DIV/0!</v>
      </c>
      <c r="W27" s="253" t="e">
        <f t="shared" si="6"/>
        <v>#DIV/0!</v>
      </c>
      <c r="X27" s="253" t="e">
        <f t="shared" si="6"/>
        <v>#DIV/0!</v>
      </c>
      <c r="Y27" s="253" t="e">
        <f t="shared" si="6"/>
        <v>#DIV/0!</v>
      </c>
      <c r="Z27" s="253" t="e">
        <f t="shared" si="6"/>
        <v>#DIV/0!</v>
      </c>
      <c r="AA27" s="253" t="e">
        <f t="shared" si="6"/>
        <v>#DIV/0!</v>
      </c>
      <c r="AB27" s="253" t="e">
        <f t="shared" si="6"/>
        <v>#DIV/0!</v>
      </c>
      <c r="AC27" s="253" t="e">
        <f t="shared" si="6"/>
        <v>#DIV/0!</v>
      </c>
      <c r="AD27" s="251"/>
      <c r="AE27" s="251"/>
      <c r="AF27" s="251"/>
      <c r="AG27" s="251"/>
      <c r="AH27" s="251"/>
      <c r="AI27" s="251"/>
      <c r="AJ27" s="251"/>
      <c r="AK27" s="251"/>
      <c r="AL27" s="251"/>
      <c r="AM27" s="251"/>
      <c r="AN27" s="251"/>
      <c r="AO27" s="251"/>
      <c r="AP27" s="251"/>
      <c r="AQ27" s="251"/>
      <c r="AR27" s="251"/>
      <c r="AS27" s="251"/>
      <c r="AT27" s="251"/>
      <c r="AU27" s="251"/>
      <c r="AV27" s="251"/>
      <c r="AW27" s="251"/>
      <c r="AX27" s="251"/>
      <c r="AY27" s="251"/>
      <c r="AZ27" s="251"/>
      <c r="BA27" s="251"/>
      <c r="BB27" s="251"/>
      <c r="BC27" s="251"/>
      <c r="BD27" s="251"/>
      <c r="BE27" s="251"/>
      <c r="BF27" s="251"/>
      <c r="BG27" s="251"/>
      <c r="BH27" s="251"/>
      <c r="BI27" s="251"/>
      <c r="BJ27" s="251"/>
      <c r="BK27" s="251"/>
      <c r="BL27" s="251"/>
      <c r="BM27" s="251"/>
      <c r="BN27" s="251"/>
      <c r="BO27" s="251"/>
      <c r="BP27" s="251"/>
      <c r="BQ27" s="251"/>
      <c r="BR27" s="251"/>
      <c r="BS27" s="251"/>
      <c r="BT27" s="251"/>
      <c r="BU27" s="251"/>
      <c r="BV27" s="251"/>
      <c r="BW27" s="251"/>
      <c r="BX27" s="251"/>
      <c r="BY27" s="251"/>
      <c r="BZ27" s="251"/>
      <c r="CA27" s="251"/>
      <c r="CB27" s="251"/>
      <c r="CC27" s="251"/>
      <c r="CD27" s="251"/>
      <c r="CE27" s="251"/>
      <c r="CF27" s="251"/>
      <c r="CG27" s="251"/>
      <c r="CH27" s="251"/>
      <c r="CI27" s="251"/>
      <c r="CJ27" s="251"/>
      <c r="CK27" s="251"/>
      <c r="CL27" s="251"/>
      <c r="CM27" s="251"/>
      <c r="CN27" s="251"/>
      <c r="CO27" s="251"/>
      <c r="CP27" s="251"/>
      <c r="CQ27" s="251"/>
      <c r="CR27" s="251"/>
      <c r="CS27" s="251"/>
      <c r="CT27" s="251"/>
      <c r="CU27" s="251"/>
      <c r="CV27" s="251"/>
      <c r="CW27" s="251"/>
      <c r="CX27" s="251"/>
      <c r="CY27" s="251"/>
      <c r="CZ27" s="251"/>
      <c r="DA27" s="251"/>
      <c r="DB27" s="251"/>
      <c r="DC27" s="251"/>
      <c r="DD27" s="251"/>
      <c r="DE27" s="251"/>
      <c r="DF27" s="251"/>
      <c r="DG27" s="251"/>
      <c r="DH27" s="251"/>
      <c r="DI27" s="251"/>
      <c r="DJ27" s="251"/>
      <c r="DK27" s="251"/>
      <c r="DL27" s="251"/>
      <c r="DM27" s="251"/>
      <c r="DN27" s="251"/>
      <c r="DO27" s="251"/>
      <c r="DP27" s="251"/>
      <c r="DQ27" s="251"/>
      <c r="DR27" s="251"/>
      <c r="DS27" s="251"/>
      <c r="DT27" s="251"/>
      <c r="DU27" s="251"/>
      <c r="DV27" s="251"/>
      <c r="DW27" s="251"/>
      <c r="DX27" s="251"/>
      <c r="DY27" s="251"/>
      <c r="DZ27" s="251"/>
      <c r="EA27" s="251"/>
      <c r="EB27" s="251"/>
      <c r="EC27" s="251"/>
      <c r="ED27" s="251"/>
      <c r="EE27" s="251"/>
      <c r="EF27" s="251"/>
      <c r="EG27" s="251"/>
      <c r="EH27" s="251"/>
      <c r="EI27" s="251"/>
      <c r="EJ27" s="251"/>
      <c r="EK27" s="251"/>
      <c r="EL27" s="251"/>
      <c r="EM27" s="251"/>
      <c r="EN27" s="251"/>
      <c r="EO27" s="251"/>
      <c r="EP27" s="251"/>
      <c r="EQ27" s="251"/>
      <c r="ER27" s="251"/>
      <c r="ES27" s="251"/>
      <c r="ET27" s="251"/>
      <c r="EU27" s="251"/>
      <c r="EV27" s="251"/>
      <c r="EW27" s="251"/>
      <c r="EX27" s="251"/>
      <c r="EY27" s="251"/>
      <c r="EZ27" s="251"/>
      <c r="FA27" s="251"/>
      <c r="FB27" s="251"/>
      <c r="FC27" s="251"/>
      <c r="FD27" s="251"/>
      <c r="FE27" s="251"/>
      <c r="FF27" s="251"/>
      <c r="FG27" s="251"/>
      <c r="FH27" s="251"/>
      <c r="FI27" s="251"/>
      <c r="FJ27" s="251"/>
      <c r="FK27" s="251"/>
      <c r="FL27" s="251"/>
      <c r="FM27" s="251"/>
      <c r="FN27" s="251"/>
      <c r="FO27" s="251"/>
      <c r="FP27" s="251"/>
      <c r="FQ27" s="251"/>
      <c r="FR27" s="251"/>
      <c r="FS27" s="251"/>
      <c r="FT27" s="251"/>
      <c r="FU27" s="251"/>
      <c r="FV27" s="251"/>
      <c r="FW27" s="251"/>
      <c r="FX27" s="251"/>
      <c r="FY27" s="251"/>
      <c r="FZ27" s="251"/>
      <c r="GA27" s="251"/>
      <c r="GB27" s="251"/>
      <c r="GC27" s="251"/>
      <c r="GD27" s="251"/>
      <c r="GE27" s="251"/>
      <c r="GF27" s="251"/>
      <c r="GG27" s="251"/>
      <c r="GH27" s="251"/>
      <c r="GI27" s="251"/>
      <c r="GJ27" s="251"/>
      <c r="GK27" s="251"/>
      <c r="GL27" s="251"/>
      <c r="GM27" s="251"/>
      <c r="GN27" s="251"/>
      <c r="GO27" s="251"/>
      <c r="GP27" s="251"/>
      <c r="GQ27" s="251"/>
      <c r="GR27" s="251"/>
      <c r="GS27" s="251"/>
      <c r="GT27" s="251"/>
      <c r="GU27" s="251"/>
      <c r="GV27" s="251"/>
      <c r="GW27" s="251"/>
      <c r="GX27" s="251"/>
      <c r="GY27" s="251"/>
      <c r="GZ27" s="251"/>
      <c r="HA27" s="251"/>
      <c r="HB27" s="251"/>
      <c r="HC27" s="251"/>
      <c r="HD27" s="251"/>
      <c r="HE27" s="251"/>
      <c r="HF27" s="251"/>
      <c r="HG27" s="251"/>
      <c r="HH27" s="251"/>
      <c r="HI27" s="251"/>
      <c r="HJ27" s="251"/>
      <c r="HK27" s="251"/>
      <c r="HL27" s="251"/>
      <c r="HM27" s="251"/>
      <c r="HN27" s="251"/>
      <c r="HO27" s="251"/>
      <c r="HP27" s="251"/>
      <c r="HQ27" s="251"/>
      <c r="HR27" s="251"/>
      <c r="HS27" s="251"/>
      <c r="HT27" s="251"/>
      <c r="HU27" s="251"/>
      <c r="HV27" s="251"/>
      <c r="HW27" s="251"/>
      <c r="HX27" s="251"/>
      <c r="HY27" s="251"/>
      <c r="HZ27" s="251"/>
      <c r="IA27" s="251"/>
      <c r="IB27" s="251"/>
      <c r="IC27" s="251"/>
      <c r="ID27" s="251"/>
      <c r="IE27" s="251"/>
      <c r="IF27" s="251"/>
      <c r="IG27" s="251"/>
      <c r="IH27" s="251"/>
      <c r="II27" s="251"/>
    </row>
    <row r="28" spans="1:243" ht="15.75" customHeight="1" x14ac:dyDescent="0.2">
      <c r="C28" s="254"/>
      <c r="D28" s="254"/>
      <c r="E28" s="255"/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256"/>
      <c r="X28" s="256"/>
      <c r="Y28" s="256"/>
      <c r="Z28" s="256"/>
      <c r="AA28" s="256"/>
      <c r="AB28" s="256"/>
      <c r="AC28" s="256"/>
      <c r="AD28" s="251"/>
      <c r="AE28" s="251"/>
      <c r="AF28" s="251"/>
      <c r="AG28" s="251"/>
      <c r="AH28" s="251"/>
      <c r="AI28" s="251"/>
      <c r="AJ28" s="251"/>
      <c r="AK28" s="251"/>
      <c r="AL28" s="251"/>
      <c r="AM28" s="251"/>
      <c r="AN28" s="251"/>
      <c r="AO28" s="251"/>
      <c r="AP28" s="251"/>
      <c r="AQ28" s="251"/>
      <c r="AR28" s="251"/>
      <c r="AS28" s="251"/>
      <c r="AT28" s="251"/>
      <c r="AU28" s="251"/>
      <c r="AV28" s="251"/>
      <c r="AW28" s="251"/>
      <c r="AX28" s="251"/>
      <c r="AY28" s="251"/>
      <c r="AZ28" s="251"/>
      <c r="BA28" s="251"/>
      <c r="BB28" s="251"/>
      <c r="BC28" s="251"/>
      <c r="BD28" s="251"/>
      <c r="BE28" s="251"/>
      <c r="BF28" s="251"/>
      <c r="BG28" s="251"/>
      <c r="BH28" s="251"/>
      <c r="BI28" s="251"/>
      <c r="BJ28" s="251"/>
      <c r="BK28" s="251"/>
      <c r="BL28" s="251"/>
      <c r="BM28" s="251"/>
      <c r="BN28" s="251"/>
      <c r="BO28" s="251"/>
      <c r="BP28" s="251"/>
      <c r="BQ28" s="251"/>
      <c r="BR28" s="251"/>
      <c r="BS28" s="251"/>
      <c r="BT28" s="251"/>
      <c r="BU28" s="251"/>
      <c r="BV28" s="251"/>
      <c r="BW28" s="251"/>
      <c r="BX28" s="251"/>
      <c r="BY28" s="251"/>
      <c r="BZ28" s="251"/>
      <c r="CA28" s="251"/>
      <c r="CB28" s="251"/>
      <c r="CC28" s="251"/>
      <c r="CD28" s="251"/>
      <c r="CE28" s="251"/>
      <c r="CF28" s="251"/>
      <c r="CG28" s="251"/>
      <c r="CH28" s="251"/>
      <c r="CI28" s="251"/>
      <c r="CJ28" s="251"/>
      <c r="CK28" s="251"/>
      <c r="CL28" s="251"/>
      <c r="CM28" s="251"/>
      <c r="CN28" s="251"/>
      <c r="CO28" s="251"/>
      <c r="CP28" s="251"/>
      <c r="CQ28" s="251"/>
      <c r="CR28" s="251"/>
      <c r="CS28" s="251"/>
      <c r="CT28" s="251"/>
      <c r="CU28" s="251"/>
      <c r="CV28" s="251"/>
      <c r="CW28" s="251"/>
      <c r="CX28" s="251"/>
      <c r="CY28" s="251"/>
      <c r="CZ28" s="251"/>
      <c r="DA28" s="251"/>
      <c r="DB28" s="251"/>
      <c r="DC28" s="251"/>
      <c r="DD28" s="251"/>
      <c r="DE28" s="251"/>
      <c r="DF28" s="251"/>
      <c r="DG28" s="251"/>
      <c r="DH28" s="251"/>
      <c r="DI28" s="251"/>
      <c r="DJ28" s="251"/>
      <c r="DK28" s="251"/>
      <c r="DL28" s="251"/>
      <c r="DM28" s="251"/>
      <c r="DN28" s="251"/>
      <c r="DO28" s="251"/>
      <c r="DP28" s="251"/>
      <c r="DQ28" s="251"/>
      <c r="DR28" s="251"/>
      <c r="DS28" s="251"/>
      <c r="DT28" s="251"/>
      <c r="DU28" s="251"/>
      <c r="DV28" s="251"/>
      <c r="DW28" s="251"/>
      <c r="DX28" s="251"/>
      <c r="DY28" s="251"/>
      <c r="DZ28" s="251"/>
      <c r="EA28" s="251"/>
      <c r="EB28" s="251"/>
      <c r="EC28" s="251"/>
      <c r="ED28" s="251"/>
      <c r="EE28" s="251"/>
      <c r="EF28" s="251"/>
      <c r="EG28" s="251"/>
      <c r="EH28" s="251"/>
      <c r="EI28" s="251"/>
      <c r="EJ28" s="251"/>
      <c r="EK28" s="251"/>
      <c r="EL28" s="251"/>
      <c r="EM28" s="251"/>
      <c r="EN28" s="251"/>
      <c r="EO28" s="251"/>
      <c r="EP28" s="251"/>
      <c r="EQ28" s="251"/>
      <c r="ER28" s="251"/>
      <c r="ES28" s="251"/>
      <c r="ET28" s="251"/>
      <c r="EU28" s="251"/>
      <c r="EV28" s="251"/>
      <c r="EW28" s="251"/>
      <c r="EX28" s="251"/>
      <c r="EY28" s="251"/>
      <c r="EZ28" s="251"/>
      <c r="FA28" s="251"/>
      <c r="FB28" s="251"/>
      <c r="FC28" s="251"/>
      <c r="FD28" s="251"/>
      <c r="FE28" s="251"/>
      <c r="FF28" s="251"/>
      <c r="FG28" s="251"/>
      <c r="FH28" s="251"/>
      <c r="FI28" s="251"/>
      <c r="FJ28" s="251"/>
      <c r="FK28" s="251"/>
      <c r="FL28" s="251"/>
      <c r="FM28" s="251"/>
      <c r="FN28" s="251"/>
      <c r="FO28" s="251"/>
      <c r="FP28" s="251"/>
      <c r="FQ28" s="251"/>
      <c r="FR28" s="251"/>
      <c r="FS28" s="251"/>
      <c r="FT28" s="251"/>
      <c r="FU28" s="251"/>
      <c r="FV28" s="251"/>
      <c r="FW28" s="251"/>
      <c r="FX28" s="251"/>
      <c r="FY28" s="251"/>
      <c r="FZ28" s="251"/>
      <c r="GA28" s="251"/>
      <c r="GB28" s="251"/>
      <c r="GC28" s="251"/>
      <c r="GD28" s="251"/>
      <c r="GE28" s="251"/>
      <c r="GF28" s="251"/>
      <c r="GG28" s="251"/>
      <c r="GH28" s="251"/>
      <c r="GI28" s="251"/>
      <c r="GJ28" s="251"/>
      <c r="GK28" s="251"/>
      <c r="GL28" s="251"/>
      <c r="GM28" s="251"/>
      <c r="GN28" s="251"/>
      <c r="GO28" s="251"/>
      <c r="GP28" s="251"/>
      <c r="GQ28" s="251"/>
      <c r="GR28" s="251"/>
      <c r="GS28" s="251"/>
      <c r="GT28" s="251"/>
      <c r="GU28" s="251"/>
      <c r="GV28" s="251"/>
      <c r="GW28" s="251"/>
      <c r="GX28" s="251"/>
      <c r="GY28" s="251"/>
      <c r="GZ28" s="251"/>
      <c r="HA28" s="251"/>
      <c r="HB28" s="251"/>
      <c r="HC28" s="251"/>
      <c r="HD28" s="251"/>
      <c r="HE28" s="251"/>
      <c r="HF28" s="251"/>
      <c r="HG28" s="251"/>
      <c r="HH28" s="251"/>
      <c r="HI28" s="251"/>
      <c r="HJ28" s="251"/>
      <c r="HK28" s="251"/>
      <c r="HL28" s="251"/>
      <c r="HM28" s="251"/>
      <c r="HN28" s="251"/>
      <c r="HO28" s="251"/>
      <c r="HP28" s="251"/>
      <c r="HQ28" s="251"/>
      <c r="HR28" s="251"/>
      <c r="HS28" s="251"/>
      <c r="HT28" s="251"/>
      <c r="HU28" s="251"/>
      <c r="HV28" s="251"/>
      <c r="HW28" s="251"/>
      <c r="HX28" s="251"/>
      <c r="HY28" s="251"/>
      <c r="HZ28" s="251"/>
      <c r="IA28" s="251"/>
      <c r="IB28" s="251"/>
      <c r="IC28" s="251"/>
      <c r="ID28" s="251"/>
      <c r="IE28" s="251"/>
      <c r="IF28" s="251"/>
      <c r="IG28" s="251"/>
      <c r="IH28" s="251"/>
      <c r="II28" s="251"/>
    </row>
    <row r="29" spans="1:243" ht="24" customHeight="1" x14ac:dyDescent="0.2">
      <c r="C29" s="315" t="s">
        <v>350</v>
      </c>
      <c r="D29" s="316"/>
      <c r="E29" s="317"/>
      <c r="F29" s="257">
        <f>F26</f>
        <v>0</v>
      </c>
      <c r="G29" s="257">
        <f>F29+G26</f>
        <v>0</v>
      </c>
      <c r="H29" s="257">
        <f t="shared" ref="H29:AC30" si="7">G29+H26</f>
        <v>0</v>
      </c>
      <c r="I29" s="257">
        <f t="shared" si="7"/>
        <v>0</v>
      </c>
      <c r="J29" s="257">
        <f t="shared" si="7"/>
        <v>0</v>
      </c>
      <c r="K29" s="257">
        <f t="shared" si="7"/>
        <v>0</v>
      </c>
      <c r="L29" s="257">
        <f t="shared" si="7"/>
        <v>0</v>
      </c>
      <c r="M29" s="257">
        <f t="shared" si="7"/>
        <v>0</v>
      </c>
      <c r="N29" s="257">
        <f t="shared" si="7"/>
        <v>0</v>
      </c>
      <c r="O29" s="257">
        <f t="shared" si="7"/>
        <v>0</v>
      </c>
      <c r="P29" s="257">
        <f t="shared" si="7"/>
        <v>0</v>
      </c>
      <c r="Q29" s="257">
        <f t="shared" si="7"/>
        <v>0</v>
      </c>
      <c r="R29" s="257">
        <f t="shared" si="7"/>
        <v>0</v>
      </c>
      <c r="S29" s="257">
        <f t="shared" si="7"/>
        <v>0</v>
      </c>
      <c r="T29" s="257">
        <f t="shared" si="7"/>
        <v>0</v>
      </c>
      <c r="U29" s="257">
        <f t="shared" si="7"/>
        <v>0</v>
      </c>
      <c r="V29" s="257">
        <f t="shared" si="7"/>
        <v>0</v>
      </c>
      <c r="W29" s="257">
        <f t="shared" si="7"/>
        <v>0</v>
      </c>
      <c r="X29" s="257">
        <f t="shared" si="7"/>
        <v>0</v>
      </c>
      <c r="Y29" s="257">
        <f t="shared" si="7"/>
        <v>0</v>
      </c>
      <c r="Z29" s="257">
        <f t="shared" si="7"/>
        <v>0</v>
      </c>
      <c r="AA29" s="257">
        <f t="shared" si="7"/>
        <v>0</v>
      </c>
      <c r="AB29" s="257">
        <f t="shared" si="7"/>
        <v>0</v>
      </c>
      <c r="AC29" s="257">
        <f t="shared" si="7"/>
        <v>0</v>
      </c>
      <c r="AD29" s="251"/>
      <c r="AE29" s="251"/>
      <c r="AF29" s="251"/>
      <c r="AG29" s="251"/>
      <c r="AH29" s="251"/>
      <c r="AI29" s="251"/>
      <c r="AJ29" s="251"/>
      <c r="AK29" s="251"/>
      <c r="AL29" s="251"/>
      <c r="AM29" s="251"/>
      <c r="AN29" s="251"/>
      <c r="AO29" s="251"/>
      <c r="AP29" s="251"/>
      <c r="AQ29" s="251"/>
      <c r="AR29" s="251"/>
      <c r="AS29" s="251"/>
      <c r="AT29" s="251"/>
      <c r="AU29" s="251"/>
      <c r="AV29" s="251"/>
      <c r="AW29" s="251"/>
      <c r="AX29" s="251"/>
      <c r="AY29" s="251"/>
      <c r="AZ29" s="251"/>
      <c r="BA29" s="251"/>
      <c r="BB29" s="251"/>
      <c r="BC29" s="251"/>
      <c r="BD29" s="251"/>
      <c r="BE29" s="251"/>
      <c r="BF29" s="251"/>
      <c r="BG29" s="251"/>
      <c r="BH29" s="251"/>
      <c r="BI29" s="251"/>
      <c r="BJ29" s="251"/>
      <c r="BK29" s="251"/>
      <c r="BL29" s="251"/>
      <c r="BM29" s="251"/>
      <c r="BN29" s="251"/>
      <c r="BO29" s="251"/>
      <c r="BP29" s="251"/>
      <c r="BQ29" s="251"/>
      <c r="BR29" s="251"/>
      <c r="BS29" s="251"/>
      <c r="BT29" s="251"/>
      <c r="BU29" s="251"/>
      <c r="BV29" s="251"/>
      <c r="BW29" s="251"/>
      <c r="BX29" s="251"/>
      <c r="BY29" s="251"/>
      <c r="BZ29" s="251"/>
      <c r="CA29" s="251"/>
      <c r="CB29" s="251"/>
      <c r="CC29" s="251"/>
      <c r="CD29" s="251"/>
      <c r="CE29" s="251"/>
      <c r="CF29" s="251"/>
      <c r="CG29" s="251"/>
      <c r="CH29" s="251"/>
      <c r="CI29" s="251"/>
      <c r="CJ29" s="251"/>
      <c r="CK29" s="251"/>
      <c r="CL29" s="251"/>
      <c r="CM29" s="251"/>
      <c r="CN29" s="251"/>
      <c r="CO29" s="251"/>
      <c r="CP29" s="251"/>
      <c r="CQ29" s="251"/>
      <c r="CR29" s="251"/>
      <c r="CS29" s="251"/>
      <c r="CT29" s="251"/>
      <c r="CU29" s="251"/>
      <c r="CV29" s="251"/>
      <c r="CW29" s="251"/>
      <c r="CX29" s="251"/>
      <c r="CY29" s="251"/>
      <c r="CZ29" s="251"/>
      <c r="DA29" s="251"/>
      <c r="DB29" s="251"/>
      <c r="DC29" s="251"/>
      <c r="DD29" s="251"/>
      <c r="DE29" s="251"/>
      <c r="DF29" s="251"/>
      <c r="DG29" s="251"/>
      <c r="DH29" s="251"/>
      <c r="DI29" s="251"/>
      <c r="DJ29" s="251"/>
      <c r="DK29" s="251"/>
      <c r="DL29" s="251"/>
      <c r="DM29" s="251"/>
      <c r="DN29" s="251"/>
      <c r="DO29" s="251"/>
      <c r="DP29" s="251"/>
      <c r="DQ29" s="251"/>
      <c r="DR29" s="251"/>
      <c r="DS29" s="251"/>
      <c r="DT29" s="251"/>
      <c r="DU29" s="251"/>
      <c r="DV29" s="251"/>
      <c r="DW29" s="251"/>
      <c r="DX29" s="251"/>
      <c r="DY29" s="251"/>
      <c r="DZ29" s="251"/>
      <c r="EA29" s="251"/>
      <c r="EB29" s="251"/>
      <c r="EC29" s="251"/>
      <c r="ED29" s="251"/>
      <c r="EE29" s="251"/>
      <c r="EF29" s="251"/>
      <c r="EG29" s="251"/>
      <c r="EH29" s="251"/>
      <c r="EI29" s="251"/>
      <c r="EJ29" s="251"/>
      <c r="EK29" s="251"/>
      <c r="EL29" s="251"/>
      <c r="EM29" s="251"/>
      <c r="EN29" s="251"/>
      <c r="EO29" s="251"/>
      <c r="EP29" s="251"/>
      <c r="EQ29" s="251"/>
      <c r="ER29" s="251"/>
      <c r="ES29" s="251"/>
      <c r="ET29" s="251"/>
      <c r="EU29" s="251"/>
      <c r="EV29" s="251"/>
      <c r="EW29" s="251"/>
      <c r="EX29" s="251"/>
      <c r="EY29" s="251"/>
      <c r="EZ29" s="251"/>
      <c r="FA29" s="251"/>
      <c r="FB29" s="251"/>
      <c r="FC29" s="251"/>
      <c r="FD29" s="251"/>
      <c r="FE29" s="251"/>
      <c r="FF29" s="251"/>
      <c r="FG29" s="251"/>
      <c r="FH29" s="251"/>
      <c r="FI29" s="251"/>
      <c r="FJ29" s="251"/>
      <c r="FK29" s="251"/>
      <c r="FL29" s="251"/>
      <c r="FM29" s="251"/>
      <c r="FN29" s="251"/>
      <c r="FO29" s="251"/>
      <c r="FP29" s="251"/>
      <c r="FQ29" s="251"/>
      <c r="FR29" s="251"/>
      <c r="FS29" s="251"/>
      <c r="FT29" s="251"/>
      <c r="FU29" s="251"/>
      <c r="FV29" s="251"/>
      <c r="FW29" s="251"/>
      <c r="FX29" s="251"/>
      <c r="FY29" s="251"/>
      <c r="FZ29" s="251"/>
      <c r="GA29" s="251"/>
      <c r="GB29" s="251"/>
      <c r="GC29" s="251"/>
      <c r="GD29" s="251"/>
      <c r="GE29" s="251"/>
      <c r="GF29" s="251"/>
      <c r="GG29" s="251"/>
      <c r="GH29" s="251"/>
      <c r="GI29" s="251"/>
      <c r="GJ29" s="251"/>
      <c r="GK29" s="251"/>
      <c r="GL29" s="251"/>
      <c r="GM29" s="251"/>
      <c r="GN29" s="251"/>
      <c r="GO29" s="251"/>
      <c r="GP29" s="251"/>
      <c r="GQ29" s="251"/>
      <c r="GR29" s="251"/>
      <c r="GS29" s="251"/>
      <c r="GT29" s="251"/>
      <c r="GU29" s="251"/>
      <c r="GV29" s="251"/>
      <c r="GW29" s="251"/>
      <c r="GX29" s="251"/>
      <c r="GY29" s="251"/>
      <c r="GZ29" s="251"/>
      <c r="HA29" s="251"/>
      <c r="HB29" s="251"/>
      <c r="HC29" s="251"/>
      <c r="HD29" s="251"/>
      <c r="HE29" s="251"/>
      <c r="HF29" s="251"/>
      <c r="HG29" s="251"/>
      <c r="HH29" s="251"/>
      <c r="HI29" s="251"/>
      <c r="HJ29" s="251"/>
      <c r="HK29" s="251"/>
      <c r="HL29" s="251"/>
      <c r="HM29" s="251"/>
      <c r="HN29" s="251"/>
      <c r="HO29" s="251"/>
      <c r="HP29" s="251"/>
      <c r="HQ29" s="251"/>
      <c r="HR29" s="251"/>
      <c r="HS29" s="251"/>
      <c r="HT29" s="251"/>
      <c r="HU29" s="251"/>
      <c r="HV29" s="251"/>
      <c r="HW29" s="251"/>
      <c r="HX29" s="251"/>
      <c r="HY29" s="251"/>
      <c r="HZ29" s="251"/>
      <c r="IA29" s="251"/>
      <c r="IB29" s="251"/>
      <c r="IC29" s="251"/>
      <c r="ID29" s="251"/>
      <c r="IE29" s="251"/>
      <c r="IF29" s="251"/>
      <c r="IG29" s="251"/>
      <c r="IH29" s="251"/>
      <c r="II29" s="251"/>
    </row>
    <row r="30" spans="1:243" ht="18.75" x14ac:dyDescent="0.2">
      <c r="C30" s="315" t="s">
        <v>351</v>
      </c>
      <c r="D30" s="316"/>
      <c r="E30" s="317"/>
      <c r="F30" s="253" t="e">
        <f>F27</f>
        <v>#DIV/0!</v>
      </c>
      <c r="G30" s="253" t="e">
        <f>F30+G27</f>
        <v>#DIV/0!</v>
      </c>
      <c r="H30" s="253" t="e">
        <f t="shared" si="7"/>
        <v>#DIV/0!</v>
      </c>
      <c r="I30" s="253" t="e">
        <f t="shared" si="7"/>
        <v>#DIV/0!</v>
      </c>
      <c r="J30" s="253" t="e">
        <f t="shared" si="7"/>
        <v>#DIV/0!</v>
      </c>
      <c r="K30" s="253" t="e">
        <f t="shared" si="7"/>
        <v>#DIV/0!</v>
      </c>
      <c r="L30" s="253" t="e">
        <f t="shared" si="7"/>
        <v>#DIV/0!</v>
      </c>
      <c r="M30" s="253" t="e">
        <f t="shared" si="7"/>
        <v>#DIV/0!</v>
      </c>
      <c r="N30" s="253" t="e">
        <f t="shared" si="7"/>
        <v>#DIV/0!</v>
      </c>
      <c r="O30" s="253" t="e">
        <f t="shared" si="7"/>
        <v>#DIV/0!</v>
      </c>
      <c r="P30" s="253" t="e">
        <f t="shared" si="7"/>
        <v>#DIV/0!</v>
      </c>
      <c r="Q30" s="253" t="e">
        <f t="shared" si="7"/>
        <v>#DIV/0!</v>
      </c>
      <c r="R30" s="253" t="e">
        <f t="shared" si="7"/>
        <v>#DIV/0!</v>
      </c>
      <c r="S30" s="253" t="e">
        <f t="shared" si="7"/>
        <v>#DIV/0!</v>
      </c>
      <c r="T30" s="253" t="e">
        <f t="shared" si="7"/>
        <v>#DIV/0!</v>
      </c>
      <c r="U30" s="253" t="e">
        <f t="shared" si="7"/>
        <v>#DIV/0!</v>
      </c>
      <c r="V30" s="253" t="e">
        <f t="shared" si="7"/>
        <v>#DIV/0!</v>
      </c>
      <c r="W30" s="253" t="e">
        <f t="shared" si="7"/>
        <v>#DIV/0!</v>
      </c>
      <c r="X30" s="253" t="e">
        <f t="shared" si="7"/>
        <v>#DIV/0!</v>
      </c>
      <c r="Y30" s="253" t="e">
        <f t="shared" si="7"/>
        <v>#DIV/0!</v>
      </c>
      <c r="Z30" s="253" t="e">
        <f t="shared" si="7"/>
        <v>#DIV/0!</v>
      </c>
      <c r="AA30" s="253" t="e">
        <f t="shared" si="7"/>
        <v>#DIV/0!</v>
      </c>
      <c r="AB30" s="253" t="e">
        <f t="shared" si="7"/>
        <v>#DIV/0!</v>
      </c>
      <c r="AC30" s="253" t="e">
        <f t="shared" si="7"/>
        <v>#DIV/0!</v>
      </c>
      <c r="AD30" s="251"/>
      <c r="AE30" s="251"/>
      <c r="AF30" s="251"/>
      <c r="AG30" s="251"/>
      <c r="AH30" s="251"/>
      <c r="AI30" s="251"/>
      <c r="AJ30" s="251"/>
      <c r="AK30" s="251"/>
      <c r="AL30" s="251"/>
      <c r="AM30" s="251"/>
      <c r="AN30" s="251"/>
      <c r="AO30" s="251"/>
      <c r="AP30" s="251"/>
      <c r="AQ30" s="251"/>
      <c r="AR30" s="251"/>
      <c r="AS30" s="251"/>
      <c r="AT30" s="251"/>
      <c r="AU30" s="251"/>
      <c r="AV30" s="251"/>
      <c r="AW30" s="251"/>
      <c r="AX30" s="251"/>
      <c r="AY30" s="251"/>
      <c r="AZ30" s="251"/>
      <c r="BA30" s="251"/>
      <c r="BB30" s="251"/>
      <c r="BC30" s="251"/>
      <c r="BD30" s="251"/>
      <c r="BE30" s="251"/>
      <c r="BF30" s="251"/>
      <c r="BG30" s="251"/>
      <c r="BH30" s="251"/>
      <c r="BI30" s="251"/>
      <c r="BJ30" s="251"/>
      <c r="BK30" s="251"/>
      <c r="BL30" s="251"/>
      <c r="BM30" s="251"/>
      <c r="BN30" s="251"/>
      <c r="BO30" s="251"/>
      <c r="BP30" s="251"/>
      <c r="BQ30" s="251"/>
      <c r="BR30" s="251"/>
      <c r="BS30" s="251"/>
      <c r="BT30" s="251"/>
      <c r="BU30" s="251"/>
      <c r="BV30" s="251"/>
      <c r="BW30" s="251"/>
      <c r="BX30" s="251"/>
      <c r="BY30" s="251"/>
      <c r="BZ30" s="251"/>
      <c r="CA30" s="251"/>
      <c r="CB30" s="251"/>
      <c r="CC30" s="251"/>
      <c r="CD30" s="251"/>
      <c r="CE30" s="251"/>
      <c r="CF30" s="251"/>
      <c r="CG30" s="251"/>
      <c r="CH30" s="251"/>
      <c r="CI30" s="251"/>
      <c r="CJ30" s="251"/>
      <c r="CK30" s="251"/>
      <c r="CL30" s="251"/>
      <c r="CM30" s="251"/>
      <c r="CN30" s="251"/>
      <c r="CO30" s="251"/>
      <c r="CP30" s="251"/>
      <c r="CQ30" s="251"/>
      <c r="CR30" s="251"/>
      <c r="CS30" s="251"/>
      <c r="CT30" s="251"/>
      <c r="CU30" s="251"/>
      <c r="CV30" s="251"/>
      <c r="CW30" s="251"/>
      <c r="CX30" s="251"/>
      <c r="CY30" s="251"/>
      <c r="CZ30" s="251"/>
      <c r="DA30" s="251"/>
      <c r="DB30" s="251"/>
      <c r="DC30" s="251"/>
      <c r="DD30" s="251"/>
      <c r="DE30" s="251"/>
      <c r="DF30" s="251"/>
      <c r="DG30" s="251"/>
      <c r="DH30" s="251"/>
      <c r="DI30" s="251"/>
      <c r="DJ30" s="251"/>
      <c r="DK30" s="251"/>
      <c r="DL30" s="251"/>
      <c r="DM30" s="251"/>
      <c r="DN30" s="251"/>
      <c r="DO30" s="251"/>
      <c r="DP30" s="251"/>
      <c r="DQ30" s="251"/>
      <c r="DR30" s="251"/>
      <c r="DS30" s="251"/>
      <c r="DT30" s="251"/>
      <c r="DU30" s="251"/>
      <c r="DV30" s="251"/>
      <c r="DW30" s="251"/>
      <c r="DX30" s="251"/>
      <c r="DY30" s="251"/>
      <c r="DZ30" s="251"/>
      <c r="EA30" s="251"/>
      <c r="EB30" s="251"/>
      <c r="EC30" s="251"/>
      <c r="ED30" s="251"/>
      <c r="EE30" s="251"/>
      <c r="EF30" s="251"/>
      <c r="EG30" s="251"/>
      <c r="EH30" s="251"/>
      <c r="EI30" s="251"/>
      <c r="EJ30" s="251"/>
      <c r="EK30" s="251"/>
      <c r="EL30" s="251"/>
      <c r="EM30" s="251"/>
      <c r="EN30" s="251"/>
      <c r="EO30" s="251"/>
      <c r="EP30" s="251"/>
      <c r="EQ30" s="251"/>
      <c r="ER30" s="251"/>
      <c r="ES30" s="251"/>
      <c r="ET30" s="251"/>
      <c r="EU30" s="251"/>
      <c r="EV30" s="251"/>
      <c r="EW30" s="251"/>
      <c r="EX30" s="251"/>
      <c r="EY30" s="251"/>
      <c r="EZ30" s="251"/>
      <c r="FA30" s="251"/>
      <c r="FB30" s="251"/>
      <c r="FC30" s="251"/>
      <c r="FD30" s="251"/>
      <c r="FE30" s="251"/>
      <c r="FF30" s="251"/>
      <c r="FG30" s="251"/>
      <c r="FH30" s="251"/>
      <c r="FI30" s="251"/>
      <c r="FJ30" s="251"/>
      <c r="FK30" s="251"/>
      <c r="FL30" s="251"/>
      <c r="FM30" s="251"/>
      <c r="FN30" s="251"/>
      <c r="FO30" s="251"/>
      <c r="FP30" s="251"/>
      <c r="FQ30" s="251"/>
      <c r="FR30" s="251"/>
      <c r="FS30" s="251"/>
      <c r="FT30" s="251"/>
      <c r="FU30" s="251"/>
      <c r="FV30" s="251"/>
      <c r="FW30" s="251"/>
      <c r="FX30" s="251"/>
      <c r="FY30" s="251"/>
      <c r="FZ30" s="251"/>
      <c r="GA30" s="251"/>
      <c r="GB30" s="251"/>
      <c r="GC30" s="251"/>
      <c r="GD30" s="251"/>
      <c r="GE30" s="251"/>
      <c r="GF30" s="251"/>
      <c r="GG30" s="251"/>
      <c r="GH30" s="251"/>
      <c r="GI30" s="251"/>
      <c r="GJ30" s="251"/>
      <c r="GK30" s="251"/>
      <c r="GL30" s="251"/>
      <c r="GM30" s="251"/>
      <c r="GN30" s="251"/>
      <c r="GO30" s="251"/>
      <c r="GP30" s="251"/>
      <c r="GQ30" s="251"/>
      <c r="GR30" s="251"/>
      <c r="GS30" s="251"/>
      <c r="GT30" s="251"/>
      <c r="GU30" s="251"/>
      <c r="GV30" s="251"/>
      <c r="GW30" s="251"/>
      <c r="GX30" s="251"/>
      <c r="GY30" s="251"/>
      <c r="GZ30" s="251"/>
      <c r="HA30" s="251"/>
      <c r="HB30" s="251"/>
      <c r="HC30" s="251"/>
      <c r="HD30" s="251"/>
      <c r="HE30" s="251"/>
      <c r="HF30" s="251"/>
      <c r="HG30" s="251"/>
      <c r="HH30" s="251"/>
      <c r="HI30" s="251"/>
      <c r="HJ30" s="251"/>
      <c r="HK30" s="251"/>
      <c r="HL30" s="251"/>
      <c r="HM30" s="251"/>
      <c r="HN30" s="251"/>
      <c r="HO30" s="251"/>
      <c r="HP30" s="251"/>
      <c r="HQ30" s="251"/>
      <c r="HR30" s="251"/>
      <c r="HS30" s="251"/>
      <c r="HT30" s="251"/>
      <c r="HU30" s="251"/>
      <c r="HV30" s="251"/>
      <c r="HW30" s="251"/>
      <c r="HX30" s="251"/>
      <c r="HY30" s="251"/>
      <c r="HZ30" s="251"/>
      <c r="IA30" s="251"/>
      <c r="IB30" s="251"/>
      <c r="IC30" s="251"/>
      <c r="ID30" s="251"/>
      <c r="IE30" s="251"/>
      <c r="IF30" s="251"/>
      <c r="IG30" s="251"/>
      <c r="IH30" s="251"/>
      <c r="II30" s="251"/>
    </row>
    <row r="31" spans="1:243" ht="26.25" customHeight="1" x14ac:dyDescent="0.2">
      <c r="D31" s="258"/>
    </row>
    <row r="32" spans="1:243" x14ac:dyDescent="0.2">
      <c r="D32" s="260"/>
    </row>
    <row r="33" spans="4:14" x14ac:dyDescent="0.2">
      <c r="D33" s="260"/>
    </row>
    <row r="34" spans="4:14" ht="15" customHeight="1" x14ac:dyDescent="0.2">
      <c r="D34" s="260"/>
    </row>
    <row r="35" spans="4:14" ht="15" customHeight="1" x14ac:dyDescent="0.2">
      <c r="D35" s="260"/>
    </row>
    <row r="36" spans="4:14" ht="15" customHeight="1" x14ac:dyDescent="0.2">
      <c r="D36" s="260"/>
      <c r="G36" s="261"/>
    </row>
    <row r="37" spans="4:14" x14ac:dyDescent="0.2">
      <c r="D37" s="260"/>
    </row>
    <row r="38" spans="4:14" x14ac:dyDescent="0.2">
      <c r="D38" s="262"/>
    </row>
    <row r="39" spans="4:14" x14ac:dyDescent="0.2">
      <c r="D39" s="262"/>
    </row>
    <row r="40" spans="4:14" x14ac:dyDescent="0.2">
      <c r="D40" s="262"/>
      <c r="E40" s="235"/>
      <c r="F40" s="235"/>
      <c r="G40" s="235"/>
      <c r="H40" s="235"/>
      <c r="I40" s="235"/>
      <c r="J40" s="235"/>
      <c r="K40" s="235"/>
      <c r="L40" s="235"/>
      <c r="M40" s="235"/>
      <c r="N40" s="235"/>
    </row>
    <row r="41" spans="4:14" x14ac:dyDescent="0.2">
      <c r="D41" s="262"/>
      <c r="E41" s="235"/>
      <c r="F41" s="235"/>
      <c r="G41" s="235"/>
      <c r="H41" s="235"/>
      <c r="I41" s="235"/>
      <c r="J41" s="235"/>
      <c r="K41" s="235"/>
      <c r="L41" s="235"/>
      <c r="M41" s="235"/>
      <c r="N41" s="235"/>
    </row>
    <row r="42" spans="4:14" x14ac:dyDescent="0.2">
      <c r="D42" s="262"/>
      <c r="E42" s="235"/>
      <c r="F42" s="235"/>
      <c r="G42" s="235"/>
      <c r="H42" s="235"/>
      <c r="I42" s="235"/>
      <c r="J42" s="235"/>
      <c r="K42" s="235"/>
      <c r="L42" s="235"/>
      <c r="M42" s="235"/>
      <c r="N42" s="235"/>
    </row>
    <row r="43" spans="4:14" x14ac:dyDescent="0.2">
      <c r="E43" s="235"/>
      <c r="F43" s="235"/>
      <c r="G43" s="235"/>
      <c r="H43" s="235"/>
      <c r="I43" s="235"/>
      <c r="J43" s="235"/>
      <c r="K43" s="235"/>
      <c r="L43" s="235"/>
      <c r="M43" s="235"/>
      <c r="N43" s="235"/>
    </row>
    <row r="44" spans="4:14" x14ac:dyDescent="0.2">
      <c r="E44" s="235"/>
      <c r="F44" s="235"/>
      <c r="G44" s="235"/>
      <c r="H44" s="235"/>
      <c r="I44" s="235"/>
      <c r="J44" s="235"/>
      <c r="K44" s="235"/>
      <c r="L44" s="235"/>
      <c r="M44" s="235"/>
      <c r="N44" s="235"/>
    </row>
    <row r="45" spans="4:14" x14ac:dyDescent="0.2">
      <c r="E45" s="235"/>
      <c r="F45" s="235"/>
      <c r="G45" s="235"/>
      <c r="H45" s="235"/>
      <c r="I45" s="235"/>
      <c r="J45" s="235"/>
      <c r="K45" s="235"/>
      <c r="L45" s="235"/>
      <c r="M45" s="235"/>
      <c r="N45" s="235"/>
    </row>
    <row r="46" spans="4:14" x14ac:dyDescent="0.2">
      <c r="E46" s="235"/>
      <c r="F46" s="235"/>
      <c r="G46" s="235"/>
      <c r="H46" s="235"/>
      <c r="I46" s="235"/>
      <c r="J46" s="235"/>
      <c r="K46" s="235"/>
      <c r="L46" s="235"/>
      <c r="M46" s="235"/>
      <c r="N46" s="235"/>
    </row>
    <row r="47" spans="4:14" x14ac:dyDescent="0.2">
      <c r="E47" s="235"/>
      <c r="F47" s="235"/>
      <c r="G47" s="235"/>
      <c r="H47" s="235"/>
      <c r="I47" s="235"/>
      <c r="J47" s="235"/>
      <c r="K47" s="235"/>
      <c r="L47" s="235"/>
      <c r="M47" s="235"/>
      <c r="N47" s="235"/>
    </row>
    <row r="48" spans="4:14" x14ac:dyDescent="0.2">
      <c r="E48" s="235"/>
      <c r="F48" s="235"/>
      <c r="G48" s="235"/>
      <c r="H48" s="235"/>
      <c r="I48" s="235"/>
      <c r="J48" s="235"/>
      <c r="K48" s="235"/>
      <c r="L48" s="235"/>
      <c r="M48" s="235"/>
      <c r="N48" s="235"/>
    </row>
    <row r="49" spans="5:14" x14ac:dyDescent="0.2">
      <c r="E49" s="235"/>
      <c r="F49" s="235"/>
      <c r="G49" s="235"/>
      <c r="H49" s="235"/>
      <c r="I49" s="235"/>
      <c r="J49" s="235"/>
      <c r="K49" s="235"/>
      <c r="L49" s="235"/>
      <c r="M49" s="235"/>
      <c r="N49" s="235"/>
    </row>
    <row r="50" spans="5:14" x14ac:dyDescent="0.2">
      <c r="E50" s="235"/>
      <c r="F50" s="235"/>
      <c r="G50" s="235"/>
      <c r="H50" s="235"/>
      <c r="I50" s="235"/>
      <c r="J50" s="235"/>
      <c r="K50" s="235"/>
      <c r="L50" s="235"/>
      <c r="M50" s="235"/>
      <c r="N50" s="235"/>
    </row>
    <row r="51" spans="5:14" x14ac:dyDescent="0.2">
      <c r="E51" s="235"/>
      <c r="F51" s="235"/>
      <c r="G51" s="235"/>
      <c r="H51" s="235"/>
      <c r="I51" s="235"/>
      <c r="J51" s="235"/>
      <c r="K51" s="235"/>
      <c r="L51" s="235"/>
      <c r="M51" s="235"/>
      <c r="N51" s="235"/>
    </row>
    <row r="52" spans="5:14" x14ac:dyDescent="0.2">
      <c r="E52" s="235"/>
      <c r="F52" s="235"/>
      <c r="G52" s="235"/>
      <c r="H52" s="235"/>
      <c r="I52" s="235"/>
      <c r="J52" s="235"/>
      <c r="K52" s="235"/>
      <c r="L52" s="235"/>
      <c r="M52" s="235"/>
      <c r="N52" s="235"/>
    </row>
    <row r="55" spans="5:14" x14ac:dyDescent="0.2">
      <c r="H55" s="259">
        <f>100-11.73</f>
        <v>88.27</v>
      </c>
    </row>
    <row r="56" spans="5:14" x14ac:dyDescent="0.2">
      <c r="H56" s="259">
        <f>H55/20</f>
        <v>4.4135</v>
      </c>
    </row>
  </sheetData>
  <mergeCells count="15">
    <mergeCell ref="C26:D27"/>
    <mergeCell ref="C29:E29"/>
    <mergeCell ref="C30:E30"/>
    <mergeCell ref="C16:C18"/>
    <mergeCell ref="D16:D18"/>
    <mergeCell ref="C19:C21"/>
    <mergeCell ref="D19:D21"/>
    <mergeCell ref="C22:C24"/>
    <mergeCell ref="D22:D24"/>
    <mergeCell ref="G3:M4"/>
    <mergeCell ref="C7:AC7"/>
    <mergeCell ref="C10:C12"/>
    <mergeCell ref="D10:D12"/>
    <mergeCell ref="C13:C15"/>
    <mergeCell ref="D13:D15"/>
  </mergeCells>
  <conditionalFormatting sqref="F11:G11 K11:L11 P11:Q11 U11:AC11 Z14:AC14 Z20:AC20 F14:G14 F17">
    <cfRule type="expression" priority="61" stopIfTrue="1">
      <formula>F12=""</formula>
    </cfRule>
    <cfRule type="expression" dxfId="30" priority="62">
      <formula>F12&gt;0</formula>
    </cfRule>
  </conditionalFormatting>
  <conditionalFormatting sqref="J11 O11 T11">
    <cfRule type="expression" priority="55" stopIfTrue="1">
      <formula>J12=""</formula>
    </cfRule>
    <cfRule type="expression" dxfId="29" priority="56">
      <formula>J12&gt;0</formula>
    </cfRule>
  </conditionalFormatting>
  <conditionalFormatting sqref="H11 M11 R11">
    <cfRule type="expression" priority="59" stopIfTrue="1">
      <formula>H12=""</formula>
    </cfRule>
    <cfRule type="expression" dxfId="28" priority="60">
      <formula>H12&gt;0</formula>
    </cfRule>
  </conditionalFormatting>
  <conditionalFormatting sqref="Y20">
    <cfRule type="expression" priority="53" stopIfTrue="1">
      <formula>Y21=""</formula>
    </cfRule>
    <cfRule type="expression" dxfId="27" priority="54">
      <formula>Y21&gt;0</formula>
    </cfRule>
  </conditionalFormatting>
  <conditionalFormatting sqref="I11 N11 S11">
    <cfRule type="expression" priority="57" stopIfTrue="1">
      <formula>I12=""</formula>
    </cfRule>
    <cfRule type="expression" dxfId="26" priority="58">
      <formula>I12&gt;0</formula>
    </cfRule>
  </conditionalFormatting>
  <conditionalFormatting sqref="Y14">
    <cfRule type="expression" priority="51" stopIfTrue="1">
      <formula>Y15=""</formula>
    </cfRule>
    <cfRule type="expression" dxfId="25" priority="52">
      <formula>Y15&gt;0</formula>
    </cfRule>
  </conditionalFormatting>
  <conditionalFormatting sqref="AC23">
    <cfRule type="expression" priority="49" stopIfTrue="1">
      <formula>AC24=""</formula>
    </cfRule>
    <cfRule type="expression" dxfId="24" priority="50">
      <formula>AC24&gt;0</formula>
    </cfRule>
  </conditionalFormatting>
  <conditionalFormatting sqref="F20:G20">
    <cfRule type="expression" priority="47" stopIfTrue="1">
      <formula>F21=""</formula>
    </cfRule>
    <cfRule type="expression" dxfId="23" priority="48">
      <formula>F21&gt;0</formula>
    </cfRule>
  </conditionalFormatting>
  <conditionalFormatting sqref="L14">
    <cfRule type="expression" priority="45" stopIfTrue="1">
      <formula>L15=""</formula>
    </cfRule>
    <cfRule type="expression" dxfId="22" priority="46">
      <formula>L15&gt;0</formula>
    </cfRule>
  </conditionalFormatting>
  <conditionalFormatting sqref="P14:Q14 U14:V14">
    <cfRule type="expression" priority="43" stopIfTrue="1">
      <formula>P15=""</formula>
    </cfRule>
    <cfRule type="expression" dxfId="21" priority="44">
      <formula>P15&gt;0</formula>
    </cfRule>
  </conditionalFormatting>
  <conditionalFormatting sqref="M14 R14 W14">
    <cfRule type="expression" priority="41" stopIfTrue="1">
      <formula>M15=""</formula>
    </cfRule>
    <cfRule type="expression" dxfId="20" priority="42">
      <formula>M15&gt;0</formula>
    </cfRule>
  </conditionalFormatting>
  <conditionalFormatting sqref="N14 S14">
    <cfRule type="expression" priority="39" stopIfTrue="1">
      <formula>N15=""</formula>
    </cfRule>
    <cfRule type="expression" dxfId="19" priority="40">
      <formula>N15&gt;0</formula>
    </cfRule>
  </conditionalFormatting>
  <conditionalFormatting sqref="O14 T14">
    <cfRule type="expression" priority="37" stopIfTrue="1">
      <formula>O15=""</formula>
    </cfRule>
    <cfRule type="expression" dxfId="18" priority="38">
      <formula>O15&gt;0</formula>
    </cfRule>
  </conditionalFormatting>
  <conditionalFormatting sqref="X14">
    <cfRule type="expression" priority="35" stopIfTrue="1">
      <formula>X15=""</formula>
    </cfRule>
    <cfRule type="expression" dxfId="17" priority="36">
      <formula>X15&gt;0</formula>
    </cfRule>
  </conditionalFormatting>
  <conditionalFormatting sqref="H14:K14">
    <cfRule type="expression" priority="33" stopIfTrue="1">
      <formula>H15=""</formula>
    </cfRule>
    <cfRule type="expression" dxfId="16" priority="34">
      <formula>H15&gt;0</formula>
    </cfRule>
  </conditionalFormatting>
  <conditionalFormatting sqref="L20">
    <cfRule type="expression" priority="31" stopIfTrue="1">
      <formula>L21=""</formula>
    </cfRule>
    <cfRule type="expression" dxfId="15" priority="32">
      <formula>L21&gt;0</formula>
    </cfRule>
  </conditionalFormatting>
  <conditionalFormatting sqref="P20:Q20 U20:V20">
    <cfRule type="expression" priority="29" stopIfTrue="1">
      <formula>P21=""</formula>
    </cfRule>
    <cfRule type="expression" dxfId="14" priority="30">
      <formula>P21&gt;0</formula>
    </cfRule>
  </conditionalFormatting>
  <conditionalFormatting sqref="O20 T20">
    <cfRule type="expression" priority="23" stopIfTrue="1">
      <formula>O21=""</formula>
    </cfRule>
    <cfRule type="expression" dxfId="13" priority="24">
      <formula>O21&gt;0</formula>
    </cfRule>
  </conditionalFormatting>
  <conditionalFormatting sqref="M20 R20 W20">
    <cfRule type="expression" priority="27" stopIfTrue="1">
      <formula>M21=""</formula>
    </cfRule>
    <cfRule type="expression" dxfId="12" priority="28">
      <formula>M21&gt;0</formula>
    </cfRule>
  </conditionalFormatting>
  <conditionalFormatting sqref="N20 S20">
    <cfRule type="expression" priority="25" stopIfTrue="1">
      <formula>N21=""</formula>
    </cfRule>
    <cfRule type="expression" dxfId="11" priority="26">
      <formula>N21&gt;0</formula>
    </cfRule>
  </conditionalFormatting>
  <conditionalFormatting sqref="X20">
    <cfRule type="expression" priority="21" stopIfTrue="1">
      <formula>X21=""</formula>
    </cfRule>
    <cfRule type="expression" dxfId="10" priority="22">
      <formula>X21&gt;0</formula>
    </cfRule>
  </conditionalFormatting>
  <conditionalFormatting sqref="H20:K20">
    <cfRule type="expression" priority="19" stopIfTrue="1">
      <formula>H21=""</formula>
    </cfRule>
    <cfRule type="expression" dxfId="9" priority="20">
      <formula>H21&gt;0</formula>
    </cfRule>
  </conditionalFormatting>
  <conditionalFormatting sqref="Z17:AC17 G17">
    <cfRule type="expression" priority="17" stopIfTrue="1">
      <formula>G18=""</formula>
    </cfRule>
    <cfRule type="expression" dxfId="8" priority="18">
      <formula>G18&gt;0</formula>
    </cfRule>
  </conditionalFormatting>
  <conditionalFormatting sqref="Y17">
    <cfRule type="expression" priority="15" stopIfTrue="1">
      <formula>Y18=""</formula>
    </cfRule>
    <cfRule type="expression" dxfId="7" priority="16">
      <formula>Y18&gt;0</formula>
    </cfRule>
  </conditionalFormatting>
  <conditionalFormatting sqref="L17">
    <cfRule type="expression" priority="13" stopIfTrue="1">
      <formula>L18=""</formula>
    </cfRule>
    <cfRule type="expression" dxfId="6" priority="14">
      <formula>L18&gt;0</formula>
    </cfRule>
  </conditionalFormatting>
  <conditionalFormatting sqref="P17:Q17 U17:V17">
    <cfRule type="expression" priority="11" stopIfTrue="1">
      <formula>P18=""</formula>
    </cfRule>
    <cfRule type="expression" dxfId="5" priority="12">
      <formula>P18&gt;0</formula>
    </cfRule>
  </conditionalFormatting>
  <conditionalFormatting sqref="O17 T17">
    <cfRule type="expression" priority="5" stopIfTrue="1">
      <formula>O18=""</formula>
    </cfRule>
    <cfRule type="expression" dxfId="4" priority="6">
      <formula>O18&gt;0</formula>
    </cfRule>
  </conditionalFormatting>
  <conditionalFormatting sqref="M17 R17 W17">
    <cfRule type="expression" priority="9" stopIfTrue="1">
      <formula>M18=""</formula>
    </cfRule>
    <cfRule type="expression" dxfId="3" priority="10">
      <formula>M18&gt;0</formula>
    </cfRule>
  </conditionalFormatting>
  <conditionalFormatting sqref="N17 S17">
    <cfRule type="expression" priority="7" stopIfTrue="1">
      <formula>N18=""</formula>
    </cfRule>
    <cfRule type="expression" dxfId="2" priority="8">
      <formula>N18&gt;0</formula>
    </cfRule>
  </conditionalFormatting>
  <conditionalFormatting sqref="X17">
    <cfRule type="expression" priority="3" stopIfTrue="1">
      <formula>X18=""</formula>
    </cfRule>
    <cfRule type="expression" dxfId="1" priority="4">
      <formula>X18&gt;0</formula>
    </cfRule>
  </conditionalFormatting>
  <conditionalFormatting sqref="H17:K17">
    <cfRule type="expression" priority="1" stopIfTrue="1">
      <formula>H18=""</formula>
    </cfRule>
    <cfRule type="expression" dxfId="0" priority="2">
      <formula>H18&gt;0</formula>
    </cfRule>
  </conditionalFormatting>
  <pageMargins left="0.25" right="0.25" top="0.75" bottom="0.75" header="0.3" footer="0.3"/>
  <pageSetup paperSize="8" scale="3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K48"/>
  <sheetViews>
    <sheetView view="pageBreakPreview" zoomScale="55" zoomScaleNormal="70" zoomScaleSheetLayoutView="55" workbookViewId="0">
      <selection activeCell="R39" sqref="R39"/>
    </sheetView>
  </sheetViews>
  <sheetFormatPr defaultColWidth="8" defaultRowHeight="15" x14ac:dyDescent="0.2"/>
  <cols>
    <col min="1" max="1" width="3.25" style="4" customWidth="1"/>
    <col min="2" max="2" width="6.5" style="4" customWidth="1"/>
    <col min="3" max="3" width="44.375" style="4" customWidth="1"/>
    <col min="4" max="5" width="8" style="4"/>
    <col min="6" max="6" width="20.375" style="4" customWidth="1"/>
    <col min="7" max="7" width="11.125" style="5" customWidth="1"/>
    <col min="8" max="8" width="5.5" style="4" customWidth="1"/>
    <col min="9" max="9" width="8.625" style="6" customWidth="1"/>
    <col min="10" max="10" width="8.625" style="7" customWidth="1"/>
    <col min="11" max="11" width="3.25" style="4" customWidth="1"/>
    <col min="12" max="16384" width="8" style="4"/>
  </cols>
  <sheetData>
    <row r="1" spans="1:11" ht="22.5" customHeight="1" x14ac:dyDescent="0.2"/>
    <row r="2" spans="1:11" ht="9.9499999999999993" customHeight="1" x14ac:dyDescent="0.2">
      <c r="A2" s="8"/>
      <c r="B2" s="9"/>
      <c r="C2" s="318"/>
      <c r="D2" s="318"/>
      <c r="E2" s="319" t="s">
        <v>34</v>
      </c>
      <c r="F2" s="319"/>
      <c r="G2" s="319"/>
      <c r="H2" s="319"/>
      <c r="I2" s="319"/>
      <c r="J2" s="319"/>
    </row>
    <row r="3" spans="1:11" ht="15" customHeight="1" x14ac:dyDescent="0.2">
      <c r="A3" s="8"/>
      <c r="B3" s="9"/>
      <c r="C3" s="320"/>
      <c r="D3" s="320"/>
      <c r="E3" s="358" t="str">
        <f>'Orçamento Sintético'!D2</f>
        <v>Contratação de empresa para prestação de Serviços Técnicos de Topografia para acompanhamento de obras dos taludes no Porto do Itaqui, São Luís – MA.</v>
      </c>
      <c r="F3" s="358"/>
      <c r="G3" s="358"/>
      <c r="H3" s="358"/>
      <c r="I3" s="358"/>
      <c r="J3" s="358"/>
    </row>
    <row r="4" spans="1:11" ht="59.25" customHeight="1" x14ac:dyDescent="0.2">
      <c r="A4" s="8"/>
      <c r="B4" s="9"/>
      <c r="C4" s="320"/>
      <c r="D4" s="320"/>
      <c r="E4" s="358"/>
      <c r="F4" s="358"/>
      <c r="G4" s="358"/>
      <c r="H4" s="358"/>
      <c r="I4" s="358"/>
      <c r="J4" s="358"/>
    </row>
    <row r="5" spans="1:11" ht="15" customHeight="1" x14ac:dyDescent="0.2">
      <c r="A5" s="8"/>
      <c r="B5" s="9"/>
      <c r="C5" s="322"/>
      <c r="D5" s="322"/>
      <c r="E5" s="10"/>
      <c r="F5" s="11"/>
      <c r="G5" s="12"/>
      <c r="H5" s="13"/>
      <c r="I5" s="12"/>
      <c r="J5" s="14"/>
    </row>
    <row r="6" spans="1:11" ht="20.25" customHeight="1" x14ac:dyDescent="0.2">
      <c r="A6" s="8"/>
      <c r="B6" s="9"/>
      <c r="C6" s="15"/>
      <c r="D6" s="16"/>
      <c r="E6" s="17"/>
      <c r="F6" s="17"/>
      <c r="G6" s="18"/>
      <c r="H6" s="19"/>
      <c r="I6" s="20"/>
      <c r="J6" s="21"/>
    </row>
    <row r="7" spans="1:11" ht="24.95" customHeight="1" x14ac:dyDescent="0.2">
      <c r="A7" s="22"/>
      <c r="B7" s="313" t="s">
        <v>107</v>
      </c>
      <c r="C7" s="313"/>
      <c r="D7" s="313"/>
      <c r="E7" s="313"/>
      <c r="F7" s="313"/>
      <c r="G7" s="313"/>
      <c r="H7" s="313"/>
      <c r="I7" s="313"/>
      <c r="J7" s="313"/>
      <c r="K7" s="22"/>
    </row>
    <row r="8" spans="1:11" ht="9.9499999999999993" customHeight="1" x14ac:dyDescent="0.2">
      <c r="A8" s="23"/>
      <c r="B8" s="23"/>
      <c r="C8" s="23"/>
      <c r="D8" s="23"/>
      <c r="E8" s="23"/>
      <c r="F8" s="23"/>
      <c r="G8" s="23"/>
      <c r="H8" s="23"/>
      <c r="I8" s="24"/>
      <c r="J8" s="25"/>
      <c r="K8" s="23"/>
    </row>
    <row r="10" spans="1:11" ht="15" customHeight="1" x14ac:dyDescent="0.2">
      <c r="B10" s="26" t="s">
        <v>38</v>
      </c>
      <c r="C10" s="323" t="s">
        <v>39</v>
      </c>
      <c r="D10" s="324"/>
      <c r="E10" s="324"/>
      <c r="F10" s="324"/>
      <c r="G10" s="324"/>
      <c r="H10" s="324"/>
      <c r="I10" s="325"/>
      <c r="J10" s="26" t="s">
        <v>40</v>
      </c>
    </row>
    <row r="11" spans="1:11" ht="20.100000000000001" customHeight="1" x14ac:dyDescent="0.2">
      <c r="B11" s="27" t="s">
        <v>41</v>
      </c>
      <c r="C11" s="326" t="s">
        <v>42</v>
      </c>
      <c r="D11" s="326"/>
      <c r="E11" s="326"/>
      <c r="F11" s="326"/>
      <c r="G11" s="326"/>
      <c r="H11" s="28"/>
      <c r="I11" s="29"/>
      <c r="J11" s="30"/>
    </row>
    <row r="12" spans="1:11" ht="15.75" x14ac:dyDescent="0.2">
      <c r="B12" s="327"/>
      <c r="C12" s="327"/>
      <c r="D12" s="327"/>
      <c r="E12" s="327"/>
      <c r="F12" s="327"/>
      <c r="G12" s="31"/>
      <c r="H12" s="32"/>
      <c r="I12" s="32"/>
      <c r="J12" s="33"/>
    </row>
    <row r="13" spans="1:11" ht="15.75" x14ac:dyDescent="0.2">
      <c r="B13" s="34"/>
      <c r="C13" s="34"/>
      <c r="D13" s="34"/>
      <c r="E13" s="34"/>
      <c r="F13" s="34"/>
      <c r="G13" s="31"/>
      <c r="H13" s="35"/>
      <c r="I13" s="35"/>
      <c r="J13" s="36"/>
    </row>
    <row r="14" spans="1:11" ht="20.100000000000001" customHeight="1" x14ac:dyDescent="0.2">
      <c r="B14" s="37" t="s">
        <v>43</v>
      </c>
      <c r="C14" s="38" t="s">
        <v>44</v>
      </c>
      <c r="D14" s="38"/>
      <c r="E14" s="38"/>
      <c r="F14" s="38"/>
      <c r="G14" s="39"/>
      <c r="H14" s="38"/>
      <c r="I14" s="38"/>
      <c r="J14" s="30"/>
    </row>
    <row r="15" spans="1:11" ht="15.75" x14ac:dyDescent="0.2">
      <c r="B15" s="113"/>
      <c r="C15" s="113"/>
      <c r="D15" s="113"/>
      <c r="E15" s="113"/>
      <c r="F15" s="113"/>
      <c r="G15" s="31"/>
      <c r="H15" s="32"/>
      <c r="I15" s="32"/>
      <c r="J15" s="33"/>
    </row>
    <row r="16" spans="1:11" ht="15.75" x14ac:dyDescent="0.2">
      <c r="B16" s="40"/>
      <c r="C16" s="40"/>
      <c r="D16" s="40"/>
      <c r="E16" s="40"/>
      <c r="F16" s="40"/>
      <c r="G16" s="40"/>
      <c r="H16" s="40"/>
      <c r="I16" s="40"/>
      <c r="J16" s="40"/>
    </row>
    <row r="17" spans="2:10" ht="15.75" x14ac:dyDescent="0.2">
      <c r="B17" s="37" t="s">
        <v>46</v>
      </c>
      <c r="C17" s="38" t="s">
        <v>47</v>
      </c>
      <c r="D17" s="38"/>
      <c r="E17" s="38"/>
      <c r="F17" s="38"/>
      <c r="G17" s="39"/>
      <c r="H17" s="38"/>
      <c r="I17" s="38"/>
      <c r="J17" s="30"/>
    </row>
    <row r="18" spans="2:10" ht="15.75" x14ac:dyDescent="0.2">
      <c r="B18" s="47" t="s">
        <v>55</v>
      </c>
      <c r="C18" s="335" t="s">
        <v>56</v>
      </c>
      <c r="D18" s="335"/>
      <c r="E18" s="335"/>
      <c r="F18" s="335"/>
      <c r="G18" s="335"/>
      <c r="H18" s="48"/>
      <c r="I18" s="49"/>
      <c r="J18" s="50"/>
    </row>
    <row r="19" spans="2:10" ht="15.75" x14ac:dyDescent="0.2">
      <c r="B19" s="47" t="s">
        <v>60</v>
      </c>
      <c r="C19" s="335" t="s">
        <v>61</v>
      </c>
      <c r="D19" s="335"/>
      <c r="E19" s="335"/>
      <c r="F19" s="335"/>
      <c r="G19" s="335"/>
      <c r="H19" s="48"/>
      <c r="I19" s="49"/>
      <c r="J19" s="50"/>
    </row>
    <row r="20" spans="2:10" ht="15.75" x14ac:dyDescent="0.2">
      <c r="B20" s="47" t="s">
        <v>63</v>
      </c>
      <c r="C20" s="335" t="s">
        <v>64</v>
      </c>
      <c r="D20" s="335"/>
      <c r="E20" s="335"/>
      <c r="F20" s="335"/>
      <c r="G20" s="335"/>
      <c r="H20" s="48"/>
      <c r="I20" s="49"/>
      <c r="J20" s="50"/>
    </row>
    <row r="21" spans="2:10" ht="15.75" x14ac:dyDescent="0.2">
      <c r="B21" s="113"/>
      <c r="C21" s="113"/>
      <c r="D21" s="113"/>
      <c r="E21" s="113"/>
      <c r="F21" s="113"/>
      <c r="G21" s="31"/>
      <c r="H21" s="32"/>
      <c r="I21" s="32"/>
      <c r="J21" s="33"/>
    </row>
    <row r="22" spans="2:10" ht="15.75" x14ac:dyDescent="0.2">
      <c r="B22" s="40"/>
      <c r="C22" s="40"/>
      <c r="D22" s="40"/>
      <c r="E22" s="40"/>
      <c r="F22" s="40"/>
      <c r="G22" s="40"/>
      <c r="H22" s="40"/>
      <c r="I22" s="40"/>
      <c r="J22" s="40"/>
    </row>
    <row r="23" spans="2:10" ht="15.75" x14ac:dyDescent="0.2">
      <c r="B23" s="37" t="s">
        <v>70</v>
      </c>
      <c r="C23" s="38" t="s">
        <v>71</v>
      </c>
      <c r="D23" s="38"/>
      <c r="E23" s="38"/>
      <c r="F23" s="38"/>
      <c r="G23" s="39"/>
      <c r="H23" s="38"/>
      <c r="I23" s="38"/>
      <c r="J23" s="30"/>
    </row>
    <row r="24" spans="2:10" ht="15.75" x14ac:dyDescent="0.2">
      <c r="B24" s="113"/>
      <c r="C24" s="113"/>
      <c r="D24" s="113"/>
      <c r="E24" s="113"/>
      <c r="F24" s="113"/>
      <c r="G24" s="31"/>
      <c r="H24" s="32"/>
      <c r="I24" s="32"/>
      <c r="J24" s="33"/>
    </row>
    <row r="25" spans="2:10" ht="15.75" x14ac:dyDescent="0.2">
      <c r="B25" s="40"/>
      <c r="C25" s="40"/>
      <c r="D25" s="40"/>
      <c r="E25" s="40"/>
      <c r="F25" s="40"/>
      <c r="G25" s="40"/>
      <c r="H25" s="40"/>
      <c r="I25" s="40"/>
      <c r="J25" s="40"/>
    </row>
    <row r="26" spans="2:10" ht="15.75" x14ac:dyDescent="0.2">
      <c r="B26" s="37" t="s">
        <v>77</v>
      </c>
      <c r="C26" s="38" t="s">
        <v>78</v>
      </c>
      <c r="D26" s="38"/>
      <c r="E26" s="38"/>
      <c r="F26" s="38"/>
      <c r="G26" s="39"/>
      <c r="H26" s="38"/>
      <c r="I26" s="38"/>
      <c r="J26" s="30"/>
    </row>
    <row r="27" spans="2:10" ht="15.75" x14ac:dyDescent="0.2">
      <c r="B27" s="47" t="s">
        <v>81</v>
      </c>
      <c r="C27" s="335" t="s">
        <v>82</v>
      </c>
      <c r="D27" s="335"/>
      <c r="E27" s="335"/>
      <c r="F27" s="335"/>
      <c r="G27" s="335"/>
      <c r="H27" s="48"/>
      <c r="I27" s="49"/>
      <c r="J27" s="50"/>
    </row>
    <row r="28" spans="2:10" ht="15.75" x14ac:dyDescent="0.2">
      <c r="B28" s="47" t="s">
        <v>85</v>
      </c>
      <c r="C28" s="335" t="s">
        <v>76</v>
      </c>
      <c r="D28" s="335"/>
      <c r="E28" s="335"/>
      <c r="F28" s="335"/>
      <c r="G28" s="335"/>
      <c r="H28" s="48"/>
      <c r="I28" s="49"/>
      <c r="J28" s="50"/>
    </row>
    <row r="29" spans="2:10" ht="15.75" x14ac:dyDescent="0.2">
      <c r="B29" s="47" t="s">
        <v>89</v>
      </c>
      <c r="C29" s="335" t="s">
        <v>80</v>
      </c>
      <c r="D29" s="335"/>
      <c r="E29" s="335"/>
      <c r="F29" s="335"/>
      <c r="G29" s="335"/>
      <c r="H29" s="48"/>
      <c r="I29" s="49"/>
      <c r="J29" s="50"/>
    </row>
    <row r="30" spans="2:10" ht="15.75" x14ac:dyDescent="0.2">
      <c r="B30" s="47" t="s">
        <v>92</v>
      </c>
      <c r="C30" s="335" t="s">
        <v>93</v>
      </c>
      <c r="D30" s="335"/>
      <c r="E30" s="335"/>
      <c r="F30" s="335"/>
      <c r="G30" s="335"/>
      <c r="H30" s="48"/>
      <c r="I30" s="49"/>
      <c r="J30" s="50"/>
    </row>
    <row r="31" spans="2:10" x14ac:dyDescent="0.2">
      <c r="B31" s="90"/>
      <c r="C31" s="91"/>
      <c r="D31" s="92"/>
      <c r="E31" s="92"/>
      <c r="F31" s="92"/>
      <c r="G31" s="93"/>
      <c r="H31" s="94"/>
      <c r="I31" s="94"/>
      <c r="J31" s="95"/>
    </row>
    <row r="32" spans="2:10" x14ac:dyDescent="0.2">
      <c r="B32" s="103"/>
      <c r="C32" s="103"/>
      <c r="D32" s="103"/>
      <c r="E32" s="103"/>
      <c r="F32" s="103"/>
      <c r="H32" s="103"/>
      <c r="I32" s="104"/>
      <c r="J32" s="105"/>
    </row>
    <row r="33" spans="2:11" ht="18.75" x14ac:dyDescent="0.2">
      <c r="B33" s="106" t="s">
        <v>98</v>
      </c>
      <c r="C33" s="345" t="s">
        <v>99</v>
      </c>
      <c r="D33" s="346"/>
      <c r="E33" s="346"/>
      <c r="F33" s="346"/>
      <c r="G33" s="346"/>
      <c r="H33" s="346"/>
      <c r="I33" s="347"/>
      <c r="J33" s="107"/>
    </row>
    <row r="34" spans="2:11" x14ac:dyDescent="0.2">
      <c r="B34" s="103"/>
      <c r="C34" s="103"/>
      <c r="D34" s="103"/>
      <c r="E34" s="103"/>
      <c r="F34" s="103"/>
      <c r="H34" s="103"/>
      <c r="I34" s="104"/>
      <c r="J34" s="105"/>
    </row>
    <row r="35" spans="2:11" x14ac:dyDescent="0.2">
      <c r="B35" s="103"/>
      <c r="C35" s="103"/>
      <c r="D35" s="103"/>
      <c r="E35" s="103"/>
      <c r="F35" s="103"/>
      <c r="H35" s="103"/>
      <c r="I35" s="104"/>
      <c r="J35" s="105"/>
    </row>
    <row r="36" spans="2:11" x14ac:dyDescent="0.2">
      <c r="B36" s="103" t="s">
        <v>100</v>
      </c>
      <c r="C36" s="103"/>
      <c r="D36" s="103"/>
      <c r="E36" s="103"/>
      <c r="F36" s="103"/>
      <c r="H36" s="103"/>
      <c r="I36" s="104"/>
      <c r="J36" s="105"/>
    </row>
    <row r="37" spans="2:11" ht="15.75" x14ac:dyDescent="0.2">
      <c r="B37" s="108"/>
      <c r="C37" s="108"/>
      <c r="D37" s="108"/>
      <c r="E37" s="108"/>
      <c r="F37" s="108"/>
      <c r="G37" s="109"/>
      <c r="H37" s="108"/>
      <c r="I37" s="110"/>
      <c r="J37" s="111"/>
    </row>
    <row r="38" spans="2:11" ht="30" customHeight="1" x14ac:dyDescent="0.2">
      <c r="B38" s="344" t="s">
        <v>108</v>
      </c>
      <c r="C38" s="344"/>
      <c r="D38" s="344"/>
      <c r="E38" s="344"/>
      <c r="F38" s="344"/>
      <c r="G38" s="344"/>
      <c r="H38" s="344"/>
      <c r="I38" s="344"/>
      <c r="J38" s="344"/>
      <c r="K38" s="112"/>
    </row>
    <row r="39" spans="2:11" ht="15.75" x14ac:dyDescent="0.2">
      <c r="B39" s="108"/>
      <c r="C39" s="108"/>
      <c r="D39" s="108"/>
      <c r="E39" s="108"/>
      <c r="F39" s="108"/>
      <c r="G39" s="109"/>
      <c r="H39" s="108"/>
      <c r="I39" s="110"/>
      <c r="J39" s="111"/>
    </row>
    <row r="40" spans="2:11" ht="30" customHeight="1" x14ac:dyDescent="0.2">
      <c r="B40" s="344" t="s">
        <v>102</v>
      </c>
      <c r="C40" s="344"/>
      <c r="D40" s="344"/>
      <c r="E40" s="344"/>
      <c r="F40" s="344"/>
      <c r="G40" s="344"/>
      <c r="H40" s="344"/>
      <c r="I40" s="344"/>
      <c r="J40" s="344"/>
      <c r="K40" s="112"/>
    </row>
    <row r="41" spans="2:11" ht="15.75" x14ac:dyDescent="0.2">
      <c r="B41" s="108"/>
      <c r="C41" s="108"/>
      <c r="D41" s="108"/>
      <c r="E41" s="108"/>
      <c r="F41" s="108"/>
      <c r="G41" s="109"/>
      <c r="H41" s="108"/>
      <c r="I41" s="110"/>
      <c r="J41" s="111"/>
    </row>
    <row r="42" spans="2:11" ht="30" customHeight="1" x14ac:dyDescent="0.2">
      <c r="B42" s="344" t="s">
        <v>103</v>
      </c>
      <c r="C42" s="344"/>
      <c r="D42" s="344"/>
      <c r="E42" s="344"/>
      <c r="F42" s="344"/>
      <c r="G42" s="344"/>
      <c r="H42" s="344"/>
      <c r="I42" s="344"/>
      <c r="J42" s="344"/>
      <c r="K42" s="112"/>
    </row>
    <row r="43" spans="2:11" ht="15.75" x14ac:dyDescent="0.2">
      <c r="B43" s="108"/>
      <c r="C43" s="108"/>
      <c r="D43" s="108"/>
      <c r="E43" s="108"/>
      <c r="F43" s="108"/>
      <c r="G43" s="109"/>
      <c r="H43" s="108"/>
      <c r="I43" s="110"/>
      <c r="J43" s="111"/>
    </row>
    <row r="44" spans="2:11" ht="30" customHeight="1" x14ac:dyDescent="0.2">
      <c r="B44" s="344" t="s">
        <v>104</v>
      </c>
      <c r="C44" s="344"/>
      <c r="D44" s="344"/>
      <c r="E44" s="344"/>
      <c r="F44" s="344"/>
      <c r="G44" s="344"/>
      <c r="H44" s="344"/>
      <c r="I44" s="344"/>
      <c r="J44" s="344"/>
      <c r="K44" s="112"/>
    </row>
    <row r="45" spans="2:11" ht="15.75" x14ac:dyDescent="0.2">
      <c r="B45" s="108"/>
      <c r="C45" s="108"/>
      <c r="D45" s="108"/>
      <c r="E45" s="108"/>
      <c r="F45" s="108"/>
      <c r="G45" s="109"/>
      <c r="H45" s="108"/>
      <c r="I45" s="110"/>
      <c r="J45" s="111"/>
    </row>
    <row r="46" spans="2:11" ht="30" customHeight="1" x14ac:dyDescent="0.2">
      <c r="B46" s="344" t="s">
        <v>109</v>
      </c>
      <c r="C46" s="344"/>
      <c r="D46" s="344"/>
      <c r="E46" s="344"/>
      <c r="F46" s="344"/>
      <c r="G46" s="344"/>
      <c r="H46" s="344"/>
      <c r="I46" s="344"/>
      <c r="J46" s="344"/>
      <c r="K46" s="112"/>
    </row>
    <row r="47" spans="2:11" ht="15.75" x14ac:dyDescent="0.2">
      <c r="B47" s="108"/>
      <c r="C47" s="108"/>
      <c r="D47" s="108"/>
      <c r="E47" s="108"/>
      <c r="F47" s="108"/>
      <c r="G47" s="109"/>
      <c r="H47" s="108"/>
      <c r="I47" s="110"/>
      <c r="J47" s="111"/>
    </row>
    <row r="48" spans="2:11" ht="45" customHeight="1" x14ac:dyDescent="0.2">
      <c r="B48" s="344" t="s">
        <v>106</v>
      </c>
      <c r="C48" s="344"/>
      <c r="D48" s="344"/>
      <c r="E48" s="344"/>
      <c r="F48" s="344"/>
      <c r="G48" s="344"/>
      <c r="H48" s="344"/>
      <c r="I48" s="344"/>
      <c r="J48" s="344"/>
      <c r="K48" s="112"/>
    </row>
  </sheetData>
  <mergeCells count="23">
    <mergeCell ref="B40:J40"/>
    <mergeCell ref="B42:J42"/>
    <mergeCell ref="B44:J44"/>
    <mergeCell ref="B46:J46"/>
    <mergeCell ref="B48:J48"/>
    <mergeCell ref="B38:J38"/>
    <mergeCell ref="C10:I10"/>
    <mergeCell ref="C11:G11"/>
    <mergeCell ref="B12:F12"/>
    <mergeCell ref="C18:G18"/>
    <mergeCell ref="C19:G19"/>
    <mergeCell ref="C20:G20"/>
    <mergeCell ref="C27:G27"/>
    <mergeCell ref="C28:G28"/>
    <mergeCell ref="C29:G29"/>
    <mergeCell ref="C30:G30"/>
    <mergeCell ref="C33:I33"/>
    <mergeCell ref="B7:J7"/>
    <mergeCell ref="C2:D2"/>
    <mergeCell ref="E2:J2"/>
    <mergeCell ref="C3:D4"/>
    <mergeCell ref="E3:J4"/>
    <mergeCell ref="C5:D5"/>
  </mergeCells>
  <pageMargins left="0.7" right="0.7" top="0.75" bottom="0.75" header="0.3" footer="0.3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12</vt:i4>
      </vt:variant>
    </vt:vector>
  </HeadingPairs>
  <TitlesOfParts>
    <vt:vector size="23" baseType="lpstr">
      <vt:lpstr>Orçamento Sintético</vt:lpstr>
      <vt:lpstr>CPUs</vt:lpstr>
      <vt:lpstr>CRONOGRAMA</vt:lpstr>
      <vt:lpstr>BDI-SERVIÇOS PI</vt:lpstr>
      <vt:lpstr>ENCARGOS</vt:lpstr>
      <vt:lpstr>Modelo_Orçamento</vt:lpstr>
      <vt:lpstr>Modelo_Composição</vt:lpstr>
      <vt:lpstr>Modelo_Cronograma</vt:lpstr>
      <vt:lpstr>Modelo_BDI</vt:lpstr>
      <vt:lpstr>Modelo_Encargos</vt:lpstr>
      <vt:lpstr>Critério de Medição</vt:lpstr>
      <vt:lpstr>'BDI-SERVIÇOS PI'!Area_de_impressao</vt:lpstr>
      <vt:lpstr>CPUs!Area_de_impressao</vt:lpstr>
      <vt:lpstr>'Critério de Medição'!Area_de_impressao</vt:lpstr>
      <vt:lpstr>CRONOGRAMA!Area_de_impressao</vt:lpstr>
      <vt:lpstr>ENCARGOS!Area_de_impressao</vt:lpstr>
      <vt:lpstr>Modelo_BDI!Area_de_impressao</vt:lpstr>
      <vt:lpstr>Modelo_Composição!Area_de_impressao</vt:lpstr>
      <vt:lpstr>Modelo_Cronograma!Area_de_impressao</vt:lpstr>
      <vt:lpstr>Modelo_Encargos!Area_de_impressao</vt:lpstr>
      <vt:lpstr>Modelo_Orçamento!Area_de_impressao</vt:lpstr>
      <vt:lpstr>'Orçamento Sintético'!Area_de_impressao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 da Silva Passos</cp:lastModifiedBy>
  <cp:revision>0</cp:revision>
  <cp:lastPrinted>2024-04-01T17:57:55Z</cp:lastPrinted>
  <dcterms:created xsi:type="dcterms:W3CDTF">2024-03-18T17:02:47Z</dcterms:created>
  <dcterms:modified xsi:type="dcterms:W3CDTF">2024-04-01T17:58:00Z</dcterms:modified>
</cp:coreProperties>
</file>